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6.6\abvd\kk\INFORMACIJOS MAINU CENTRAS\ŠESD ataskaitos\2017 m\"/>
    </mc:Choice>
  </mc:AlternateContent>
  <bookViews>
    <workbookView xWindow="0" yWindow="0" windowWidth="20490" windowHeight="7155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Lapas1!$A$6:$BC$347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E3" i="1"/>
  <c r="E2" i="1"/>
  <c r="E5" i="1" l="1"/>
  <c r="D16" i="3" l="1"/>
  <c r="E10" i="3"/>
  <c r="F10" i="3"/>
  <c r="G10" i="3"/>
  <c r="H10" i="3"/>
  <c r="D10" i="3"/>
  <c r="I27" i="2"/>
  <c r="J27" i="2"/>
  <c r="K27" i="2"/>
  <c r="L27" i="2"/>
  <c r="H27" i="2"/>
  <c r="I16" i="2"/>
  <c r="J16" i="2"/>
  <c r="K16" i="2"/>
  <c r="H16" i="2"/>
  <c r="BD339" i="1" l="1"/>
  <c r="BE339" i="1"/>
  <c r="BD340" i="1"/>
  <c r="BD341" i="1"/>
  <c r="E341" i="1" s="1"/>
  <c r="BD342" i="1"/>
  <c r="BD343" i="1"/>
  <c r="E343" i="1" s="1"/>
  <c r="BD344" i="1"/>
  <c r="BD345" i="1"/>
  <c r="E345" i="1" s="1"/>
  <c r="BD346" i="1"/>
  <c r="BD347" i="1"/>
  <c r="E347" i="1" s="1"/>
  <c r="BE324" i="1"/>
  <c r="BD324" i="1" s="1"/>
  <c r="E324" i="1" s="1"/>
  <c r="BD325" i="1"/>
  <c r="E325" i="1" s="1"/>
  <c r="BE325" i="1"/>
  <c r="BD326" i="1"/>
  <c r="E326" i="1" s="1"/>
  <c r="BE326" i="1"/>
  <c r="BD327" i="1"/>
  <c r="E327" i="1" s="1"/>
  <c r="BE327" i="1"/>
  <c r="BD328" i="1"/>
  <c r="E328" i="1" s="1"/>
  <c r="BE328" i="1"/>
  <c r="BD329" i="1"/>
  <c r="E329" i="1" s="1"/>
  <c r="BE329" i="1"/>
  <c r="BE330" i="1"/>
  <c r="BD330" i="1" s="1"/>
  <c r="E330" i="1" s="1"/>
  <c r="BD331" i="1"/>
  <c r="E331" i="1" s="1"/>
  <c r="BE331" i="1"/>
  <c r="BD332" i="1"/>
  <c r="BE332" i="1"/>
  <c r="BE333" i="1"/>
  <c r="BD333" i="1" s="1"/>
  <c r="E333" i="1" s="1"/>
  <c r="BE334" i="1"/>
  <c r="BD334" i="1" s="1"/>
  <c r="E334" i="1" s="1"/>
  <c r="BD335" i="1"/>
  <c r="BE335" i="1"/>
  <c r="BE336" i="1"/>
  <c r="BD336" i="1" s="1"/>
  <c r="BE337" i="1"/>
  <c r="BD337" i="1" s="1"/>
  <c r="BE338" i="1"/>
  <c r="BD338" i="1" s="1"/>
  <c r="E338" i="1" s="1"/>
  <c r="E332" i="1"/>
  <c r="E335" i="1"/>
  <c r="E339" i="1"/>
  <c r="BD8" i="1"/>
  <c r="E8" i="1" s="1"/>
  <c r="BE8" i="1"/>
  <c r="BD9" i="1"/>
  <c r="E9" i="1" s="1"/>
  <c r="BE9" i="1"/>
  <c r="BD10" i="1"/>
  <c r="E10" i="1" s="1"/>
  <c r="BE10" i="1"/>
  <c r="BD11" i="1"/>
  <c r="E11" i="1" s="1"/>
  <c r="BE11" i="1"/>
  <c r="BE12" i="1"/>
  <c r="BD12" i="1" s="1"/>
  <c r="E12" i="1" s="1"/>
  <c r="BD13" i="1"/>
  <c r="E13" i="1" s="1"/>
  <c r="BE13" i="1"/>
  <c r="BD14" i="1"/>
  <c r="E14" i="1" s="1"/>
  <c r="BE14" i="1"/>
  <c r="BE15" i="1"/>
  <c r="BD15" i="1" s="1"/>
  <c r="E15" i="1" s="1"/>
  <c r="BD16" i="1"/>
  <c r="E16" i="1" s="1"/>
  <c r="BE16" i="1"/>
  <c r="BD17" i="1"/>
  <c r="E17" i="1" s="1"/>
  <c r="BE17" i="1"/>
  <c r="BD18" i="1"/>
  <c r="E18" i="1" s="1"/>
  <c r="BE18" i="1"/>
  <c r="BD19" i="1"/>
  <c r="E19" i="1" s="1"/>
  <c r="BE19" i="1"/>
  <c r="BE20" i="1"/>
  <c r="BD20" i="1" s="1"/>
  <c r="E20" i="1" s="1"/>
  <c r="BD21" i="1"/>
  <c r="E21" i="1" s="1"/>
  <c r="BE21" i="1"/>
  <c r="BE22" i="1"/>
  <c r="BD22" i="1" s="1"/>
  <c r="E22" i="1" s="1"/>
  <c r="BD23" i="1"/>
  <c r="E23" i="1" s="1"/>
  <c r="BE23" i="1"/>
  <c r="BD24" i="1"/>
  <c r="E24" i="1" s="1"/>
  <c r="BE24" i="1"/>
  <c r="BE25" i="1"/>
  <c r="BD25" i="1" s="1"/>
  <c r="E25" i="1" s="1"/>
  <c r="BD26" i="1"/>
  <c r="E26" i="1" s="1"/>
  <c r="BE26" i="1"/>
  <c r="BE27" i="1"/>
  <c r="BD27" i="1" s="1"/>
  <c r="E27" i="1" s="1"/>
  <c r="BD28" i="1"/>
  <c r="E28" i="1" s="1"/>
  <c r="BE28" i="1"/>
  <c r="BE29" i="1"/>
  <c r="BD29" i="1" s="1"/>
  <c r="E29" i="1" s="1"/>
  <c r="BD30" i="1"/>
  <c r="E30" i="1" s="1"/>
  <c r="BE30" i="1"/>
  <c r="BD31" i="1"/>
  <c r="E31" i="1" s="1"/>
  <c r="BE31" i="1"/>
  <c r="BD32" i="1"/>
  <c r="E32" i="1" s="1"/>
  <c r="BE32" i="1"/>
  <c r="BE33" i="1"/>
  <c r="BD33" i="1" s="1"/>
  <c r="E33" i="1" s="1"/>
  <c r="BD34" i="1"/>
  <c r="E34" i="1" s="1"/>
  <c r="BE34" i="1"/>
  <c r="BE35" i="1"/>
  <c r="BD35" i="1" s="1"/>
  <c r="E35" i="1" s="1"/>
  <c r="BD36" i="1"/>
  <c r="E36" i="1" s="1"/>
  <c r="BE36" i="1"/>
  <c r="BE37" i="1"/>
  <c r="BD37" i="1" s="1"/>
  <c r="E37" i="1" s="1"/>
  <c r="BD38" i="1"/>
  <c r="E38" i="1" s="1"/>
  <c r="BE38" i="1"/>
  <c r="BD39" i="1"/>
  <c r="E39" i="1" s="1"/>
  <c r="BE39" i="1"/>
  <c r="BE40" i="1"/>
  <c r="BD40" i="1" s="1"/>
  <c r="E40" i="1" s="1"/>
  <c r="BD41" i="1"/>
  <c r="E41" i="1" s="1"/>
  <c r="BE41" i="1"/>
  <c r="BD42" i="1"/>
  <c r="E42" i="1" s="1"/>
  <c r="BE42" i="1"/>
  <c r="BD43" i="1"/>
  <c r="E43" i="1" s="1"/>
  <c r="BE43" i="1"/>
  <c r="BD44" i="1"/>
  <c r="E44" i="1" s="1"/>
  <c r="BE44" i="1"/>
  <c r="BD45" i="1"/>
  <c r="E45" i="1" s="1"/>
  <c r="BE45" i="1"/>
  <c r="BD46" i="1"/>
  <c r="E46" i="1" s="1"/>
  <c r="BE46" i="1"/>
  <c r="BD47" i="1"/>
  <c r="E47" i="1" s="1"/>
  <c r="BE47" i="1"/>
  <c r="BD48" i="1"/>
  <c r="E48" i="1" s="1"/>
  <c r="BE48" i="1"/>
  <c r="BD49" i="1"/>
  <c r="E49" i="1" s="1"/>
  <c r="BE49" i="1"/>
  <c r="BD50" i="1"/>
  <c r="E50" i="1" s="1"/>
  <c r="BE50" i="1"/>
  <c r="BD51" i="1"/>
  <c r="E51" i="1" s="1"/>
  <c r="BE51" i="1"/>
  <c r="BE52" i="1"/>
  <c r="BD52" i="1" s="1"/>
  <c r="E52" i="1" s="1"/>
  <c r="BD53" i="1"/>
  <c r="E53" i="1" s="1"/>
  <c r="BE53" i="1"/>
  <c r="BD54" i="1"/>
  <c r="E54" i="1" s="1"/>
  <c r="BE54" i="1"/>
  <c r="BD55" i="1"/>
  <c r="E55" i="1" s="1"/>
  <c r="BE55" i="1"/>
  <c r="BD56" i="1"/>
  <c r="E56" i="1" s="1"/>
  <c r="BE56" i="1"/>
  <c r="BD57" i="1"/>
  <c r="E57" i="1" s="1"/>
  <c r="BE57" i="1"/>
  <c r="BD58" i="1"/>
  <c r="E58" i="1" s="1"/>
  <c r="BE58" i="1"/>
  <c r="BD59" i="1"/>
  <c r="E59" i="1" s="1"/>
  <c r="BE59" i="1"/>
  <c r="BE60" i="1"/>
  <c r="BD60" i="1" s="1"/>
  <c r="E60" i="1" s="1"/>
  <c r="BD61" i="1"/>
  <c r="E61" i="1" s="1"/>
  <c r="BE61" i="1"/>
  <c r="BD62" i="1"/>
  <c r="E62" i="1" s="1"/>
  <c r="BE62" i="1"/>
  <c r="BD63" i="1"/>
  <c r="E63" i="1" s="1"/>
  <c r="BE63" i="1"/>
  <c r="BD64" i="1"/>
  <c r="E64" i="1" s="1"/>
  <c r="BE64" i="1"/>
  <c r="BD65" i="1"/>
  <c r="E65" i="1" s="1"/>
  <c r="BE65" i="1"/>
  <c r="BD66" i="1"/>
  <c r="E66" i="1" s="1"/>
  <c r="BE66" i="1"/>
  <c r="BD67" i="1"/>
  <c r="E67" i="1" s="1"/>
  <c r="BE67" i="1"/>
  <c r="BE68" i="1"/>
  <c r="BD68" i="1" s="1"/>
  <c r="E68" i="1" s="1"/>
  <c r="BD69" i="1"/>
  <c r="E69" i="1" s="1"/>
  <c r="BE69" i="1"/>
  <c r="BE70" i="1"/>
  <c r="BD70" i="1" s="1"/>
  <c r="E70" i="1" s="1"/>
  <c r="BD71" i="1"/>
  <c r="E71" i="1" s="1"/>
  <c r="BE71" i="1"/>
  <c r="BE72" i="1"/>
  <c r="BD72" i="1" s="1"/>
  <c r="E72" i="1" s="1"/>
  <c r="BD73" i="1"/>
  <c r="E73" i="1" s="1"/>
  <c r="BE73" i="1"/>
  <c r="BD74" i="1"/>
  <c r="E74" i="1" s="1"/>
  <c r="BE74" i="1"/>
  <c r="BE75" i="1"/>
  <c r="BD75" i="1" s="1"/>
  <c r="E75" i="1" s="1"/>
  <c r="BD76" i="1"/>
  <c r="E76" i="1" s="1"/>
  <c r="BE76" i="1"/>
  <c r="BD77" i="1"/>
  <c r="E77" i="1" s="1"/>
  <c r="BE77" i="1"/>
  <c r="BD78" i="1"/>
  <c r="E78" i="1" s="1"/>
  <c r="BE78" i="1"/>
  <c r="BE79" i="1"/>
  <c r="BD79" i="1" s="1"/>
  <c r="E79" i="1" s="1"/>
  <c r="BD80" i="1"/>
  <c r="E80" i="1" s="1"/>
  <c r="BE80" i="1"/>
  <c r="BE81" i="1"/>
  <c r="BD81" i="1" s="1"/>
  <c r="E81" i="1" s="1"/>
  <c r="BE82" i="1"/>
  <c r="BD82" i="1" s="1"/>
  <c r="E82" i="1" s="1"/>
  <c r="BD83" i="1"/>
  <c r="E83" i="1" s="1"/>
  <c r="BE83" i="1"/>
  <c r="BD84" i="1"/>
  <c r="E84" i="1" s="1"/>
  <c r="BE84" i="1"/>
  <c r="BD85" i="1"/>
  <c r="E85" i="1" s="1"/>
  <c r="BE85" i="1"/>
  <c r="BE86" i="1"/>
  <c r="BD86" i="1" s="1"/>
  <c r="E86" i="1" s="1"/>
  <c r="BD87" i="1"/>
  <c r="E87" i="1" s="1"/>
  <c r="BE87" i="1"/>
  <c r="BD88" i="1"/>
  <c r="E88" i="1" s="1"/>
  <c r="BE88" i="1"/>
  <c r="BE89" i="1"/>
  <c r="BD89" i="1" s="1"/>
  <c r="E89" i="1" s="1"/>
  <c r="BD90" i="1"/>
  <c r="E90" i="1" s="1"/>
  <c r="BE90" i="1"/>
  <c r="BE91" i="1"/>
  <c r="BD91" i="1" s="1"/>
  <c r="E91" i="1" s="1"/>
  <c r="BD92" i="1"/>
  <c r="E92" i="1" s="1"/>
  <c r="BE92" i="1"/>
  <c r="BD93" i="1"/>
  <c r="E93" i="1" s="1"/>
  <c r="BE93" i="1"/>
  <c r="BD94" i="1"/>
  <c r="E94" i="1" s="1"/>
  <c r="BE94" i="1"/>
  <c r="BD95" i="1"/>
  <c r="E95" i="1" s="1"/>
  <c r="BE95" i="1"/>
  <c r="BD96" i="1"/>
  <c r="E96" i="1" s="1"/>
  <c r="BE96" i="1"/>
  <c r="BD97" i="1"/>
  <c r="E97" i="1" s="1"/>
  <c r="BE97" i="1"/>
  <c r="BD98" i="1"/>
  <c r="E98" i="1" s="1"/>
  <c r="BE98" i="1"/>
  <c r="BD99" i="1"/>
  <c r="E99" i="1" s="1"/>
  <c r="BE99" i="1"/>
  <c r="BD100" i="1"/>
  <c r="E100" i="1" s="1"/>
  <c r="BE100" i="1"/>
  <c r="BD101" i="1"/>
  <c r="E101" i="1" s="1"/>
  <c r="BE101" i="1"/>
  <c r="BD102" i="1"/>
  <c r="E102" i="1" s="1"/>
  <c r="BE102" i="1"/>
  <c r="BD103" i="1"/>
  <c r="E103" i="1" s="1"/>
  <c r="BE103" i="1"/>
  <c r="BD104" i="1"/>
  <c r="E104" i="1" s="1"/>
  <c r="BE104" i="1"/>
  <c r="BD105" i="1"/>
  <c r="E105" i="1" s="1"/>
  <c r="BE105" i="1"/>
  <c r="BD106" i="1"/>
  <c r="E106" i="1" s="1"/>
  <c r="BE106" i="1"/>
  <c r="BE107" i="1"/>
  <c r="BD107" i="1" s="1"/>
  <c r="E107" i="1" s="1"/>
  <c r="BD108" i="1"/>
  <c r="E108" i="1" s="1"/>
  <c r="BE108" i="1"/>
  <c r="BE109" i="1"/>
  <c r="BD109" i="1" s="1"/>
  <c r="E109" i="1" s="1"/>
  <c r="BD110" i="1"/>
  <c r="E110" i="1" s="1"/>
  <c r="BE110" i="1"/>
  <c r="BD111" i="1"/>
  <c r="E111" i="1" s="1"/>
  <c r="BE111" i="1"/>
  <c r="BE112" i="1"/>
  <c r="BD112" i="1" s="1"/>
  <c r="E112" i="1" s="1"/>
  <c r="BD113" i="1"/>
  <c r="E113" i="1" s="1"/>
  <c r="BE113" i="1"/>
  <c r="BD114" i="1"/>
  <c r="E114" i="1" s="1"/>
  <c r="BE114" i="1"/>
  <c r="BE115" i="1"/>
  <c r="BD115" i="1" s="1"/>
  <c r="E115" i="1" s="1"/>
  <c r="BD116" i="1"/>
  <c r="E116" i="1" s="1"/>
  <c r="BE116" i="1"/>
  <c r="BD117" i="1"/>
  <c r="E117" i="1" s="1"/>
  <c r="BE117" i="1"/>
  <c r="BD118" i="1"/>
  <c r="E118" i="1" s="1"/>
  <c r="BE118" i="1"/>
  <c r="BE119" i="1"/>
  <c r="BD119" i="1" s="1"/>
  <c r="E119" i="1" s="1"/>
  <c r="BD120" i="1"/>
  <c r="E120" i="1" s="1"/>
  <c r="BE120" i="1"/>
  <c r="BE121" i="1"/>
  <c r="BD121" i="1" s="1"/>
  <c r="E121" i="1" s="1"/>
  <c r="BD122" i="1"/>
  <c r="E122" i="1" s="1"/>
  <c r="BE122" i="1"/>
  <c r="BE123" i="1"/>
  <c r="BD123" i="1" s="1"/>
  <c r="E123" i="1" s="1"/>
  <c r="BE124" i="1"/>
  <c r="BD124" i="1" s="1"/>
  <c r="E124" i="1" s="1"/>
  <c r="BD125" i="1"/>
  <c r="E125" i="1" s="1"/>
  <c r="BE125" i="1"/>
  <c r="BD126" i="1"/>
  <c r="E126" i="1" s="1"/>
  <c r="BE126" i="1"/>
  <c r="BE127" i="1"/>
  <c r="BD127" i="1" s="1"/>
  <c r="E127" i="1" s="1"/>
  <c r="BD128" i="1"/>
  <c r="E128" i="1" s="1"/>
  <c r="BE128" i="1"/>
  <c r="BD129" i="1"/>
  <c r="E129" i="1" s="1"/>
  <c r="BE129" i="1"/>
  <c r="BE130" i="1"/>
  <c r="BD130" i="1" s="1"/>
  <c r="E130" i="1" s="1"/>
  <c r="BD131" i="1"/>
  <c r="E131" i="1" s="1"/>
  <c r="BE131" i="1"/>
  <c r="BD132" i="1"/>
  <c r="E132" i="1" s="1"/>
  <c r="BE132" i="1"/>
  <c r="BD133" i="1"/>
  <c r="E133" i="1" s="1"/>
  <c r="BE133" i="1"/>
  <c r="BE134" i="1"/>
  <c r="BD134" i="1" s="1"/>
  <c r="E134" i="1" s="1"/>
  <c r="BD135" i="1"/>
  <c r="E135" i="1" s="1"/>
  <c r="BE135" i="1"/>
  <c r="BD136" i="1"/>
  <c r="E136" i="1" s="1"/>
  <c r="BE136" i="1"/>
  <c r="BD137" i="1"/>
  <c r="E137" i="1" s="1"/>
  <c r="BE137" i="1"/>
  <c r="BD138" i="1"/>
  <c r="E138" i="1" s="1"/>
  <c r="BE138" i="1"/>
  <c r="BD139" i="1"/>
  <c r="E139" i="1" s="1"/>
  <c r="BE139" i="1"/>
  <c r="BD140" i="1"/>
  <c r="E140" i="1" s="1"/>
  <c r="BE140" i="1"/>
  <c r="BD141" i="1"/>
  <c r="E141" i="1" s="1"/>
  <c r="BE141" i="1"/>
  <c r="BD142" i="1"/>
  <c r="E142" i="1" s="1"/>
  <c r="BE142" i="1"/>
  <c r="BD143" i="1"/>
  <c r="E143" i="1" s="1"/>
  <c r="BE143" i="1"/>
  <c r="BD144" i="1"/>
  <c r="E144" i="1" s="1"/>
  <c r="BE144" i="1"/>
  <c r="BD145" i="1"/>
  <c r="E145" i="1" s="1"/>
  <c r="BE145" i="1"/>
  <c r="BD146" i="1"/>
  <c r="E146" i="1" s="1"/>
  <c r="BE146" i="1"/>
  <c r="BD147" i="1"/>
  <c r="E147" i="1" s="1"/>
  <c r="BE147" i="1"/>
  <c r="BD148" i="1"/>
  <c r="E148" i="1" s="1"/>
  <c r="BE148" i="1"/>
  <c r="BD149" i="1"/>
  <c r="E149" i="1" s="1"/>
  <c r="BE149" i="1"/>
  <c r="BD150" i="1"/>
  <c r="E150" i="1" s="1"/>
  <c r="BE150" i="1"/>
  <c r="BD151" i="1"/>
  <c r="E151" i="1" s="1"/>
  <c r="BE151" i="1"/>
  <c r="BE152" i="1"/>
  <c r="BD152" i="1" s="1"/>
  <c r="E152" i="1" s="1"/>
  <c r="BD153" i="1"/>
  <c r="E153" i="1" s="1"/>
  <c r="BE153" i="1"/>
  <c r="BE154" i="1"/>
  <c r="BD154" i="1" s="1"/>
  <c r="E154" i="1" s="1"/>
  <c r="BD155" i="1"/>
  <c r="E155" i="1" s="1"/>
  <c r="BE155" i="1"/>
  <c r="BD156" i="1"/>
  <c r="E156" i="1" s="1"/>
  <c r="BE156" i="1"/>
  <c r="BD157" i="1"/>
  <c r="E157" i="1" s="1"/>
  <c r="BE157" i="1"/>
  <c r="BD158" i="1"/>
  <c r="E158" i="1" s="1"/>
  <c r="BE158" i="1"/>
  <c r="BE159" i="1"/>
  <c r="BD159" i="1" s="1"/>
  <c r="E159" i="1" s="1"/>
  <c r="BE160" i="1"/>
  <c r="BD160" i="1" s="1"/>
  <c r="E160" i="1" s="1"/>
  <c r="BD161" i="1"/>
  <c r="E161" i="1" s="1"/>
  <c r="BE161" i="1"/>
  <c r="BD162" i="1"/>
  <c r="E162" i="1" s="1"/>
  <c r="BE162" i="1"/>
  <c r="BE163" i="1"/>
  <c r="BD163" i="1" s="1"/>
  <c r="E163" i="1" s="1"/>
  <c r="BD164" i="1"/>
  <c r="E164" i="1" s="1"/>
  <c r="BE164" i="1"/>
  <c r="BD165" i="1"/>
  <c r="E165" i="1" s="1"/>
  <c r="BE165" i="1"/>
  <c r="BD166" i="1"/>
  <c r="E166" i="1" s="1"/>
  <c r="BE166" i="1"/>
  <c r="BD167" i="1"/>
  <c r="E167" i="1" s="1"/>
  <c r="BE167" i="1"/>
  <c r="BE168" i="1"/>
  <c r="BD168" i="1" s="1"/>
  <c r="E168" i="1" s="1"/>
  <c r="BE169" i="1"/>
  <c r="BD169" i="1" s="1"/>
  <c r="E169" i="1" s="1"/>
  <c r="BD170" i="1"/>
  <c r="E170" i="1" s="1"/>
  <c r="BE170" i="1"/>
  <c r="BD171" i="1"/>
  <c r="E171" i="1" s="1"/>
  <c r="BE171" i="1"/>
  <c r="BD172" i="1"/>
  <c r="E172" i="1" s="1"/>
  <c r="BE172" i="1"/>
  <c r="BE173" i="1"/>
  <c r="BD173" i="1" s="1"/>
  <c r="E173" i="1" s="1"/>
  <c r="BE174" i="1"/>
  <c r="BD174" i="1" s="1"/>
  <c r="E174" i="1" s="1"/>
  <c r="BD175" i="1"/>
  <c r="E175" i="1" s="1"/>
  <c r="BE175" i="1"/>
  <c r="BD176" i="1"/>
  <c r="E176" i="1" s="1"/>
  <c r="BE176" i="1"/>
  <c r="BE177" i="1"/>
  <c r="BD177" i="1" s="1"/>
  <c r="E177" i="1" s="1"/>
  <c r="BD178" i="1"/>
  <c r="E178" i="1" s="1"/>
  <c r="BE178" i="1"/>
  <c r="BE179" i="1"/>
  <c r="BD179" i="1" s="1"/>
  <c r="E179" i="1" s="1"/>
  <c r="BD180" i="1"/>
  <c r="E180" i="1" s="1"/>
  <c r="BE180" i="1"/>
  <c r="BE181" i="1"/>
  <c r="BD181" i="1" s="1"/>
  <c r="E181" i="1" s="1"/>
  <c r="BD182" i="1"/>
  <c r="E182" i="1" s="1"/>
  <c r="BE182" i="1"/>
  <c r="BE183" i="1"/>
  <c r="BD183" i="1" s="1"/>
  <c r="E183" i="1" s="1"/>
  <c r="BD184" i="1"/>
  <c r="E184" i="1" s="1"/>
  <c r="BE184" i="1"/>
  <c r="BE185" i="1"/>
  <c r="BD185" i="1" s="1"/>
  <c r="E185" i="1" s="1"/>
  <c r="BD186" i="1"/>
  <c r="E186" i="1" s="1"/>
  <c r="BE186" i="1"/>
  <c r="BD187" i="1"/>
  <c r="E187" i="1" s="1"/>
  <c r="BE187" i="1"/>
  <c r="BD188" i="1"/>
  <c r="E188" i="1" s="1"/>
  <c r="BE188" i="1"/>
  <c r="BD189" i="1"/>
  <c r="E189" i="1" s="1"/>
  <c r="BE189" i="1"/>
  <c r="BD190" i="1"/>
  <c r="E190" i="1" s="1"/>
  <c r="BE190" i="1"/>
  <c r="BD191" i="1"/>
  <c r="E191" i="1" s="1"/>
  <c r="BE191" i="1"/>
  <c r="BD192" i="1"/>
  <c r="E192" i="1" s="1"/>
  <c r="BE192" i="1"/>
  <c r="BD193" i="1"/>
  <c r="E193" i="1" s="1"/>
  <c r="BE193" i="1"/>
  <c r="BD194" i="1"/>
  <c r="E194" i="1" s="1"/>
  <c r="BE194" i="1"/>
  <c r="BD195" i="1"/>
  <c r="E195" i="1" s="1"/>
  <c r="BE195" i="1"/>
  <c r="BD196" i="1"/>
  <c r="E196" i="1" s="1"/>
  <c r="BE196" i="1"/>
  <c r="BD197" i="1"/>
  <c r="E197" i="1" s="1"/>
  <c r="BE197" i="1"/>
  <c r="BD198" i="1"/>
  <c r="E198" i="1" s="1"/>
  <c r="BE198" i="1"/>
  <c r="BD199" i="1"/>
  <c r="E199" i="1" s="1"/>
  <c r="BE199" i="1"/>
  <c r="BD200" i="1"/>
  <c r="E200" i="1" s="1"/>
  <c r="BE200" i="1"/>
  <c r="BD201" i="1"/>
  <c r="E201" i="1" s="1"/>
  <c r="BE201" i="1"/>
  <c r="BD202" i="1"/>
  <c r="E202" i="1" s="1"/>
  <c r="BE202" i="1"/>
  <c r="BE203" i="1"/>
  <c r="BD203" i="1" s="1"/>
  <c r="E203" i="1" s="1"/>
  <c r="BD204" i="1"/>
  <c r="E204" i="1" s="1"/>
  <c r="BE204" i="1"/>
  <c r="BD205" i="1"/>
  <c r="E205" i="1" s="1"/>
  <c r="BE205" i="1"/>
  <c r="BD206" i="1"/>
  <c r="E206" i="1" s="1"/>
  <c r="BE206" i="1"/>
  <c r="BD207" i="1"/>
  <c r="E207" i="1" s="1"/>
  <c r="BE207" i="1"/>
  <c r="BE208" i="1"/>
  <c r="BD208" i="1" s="1"/>
  <c r="E208" i="1" s="1"/>
  <c r="BD209" i="1"/>
  <c r="E209" i="1" s="1"/>
  <c r="BE209" i="1"/>
  <c r="BE210" i="1"/>
  <c r="BD210" i="1" s="1"/>
  <c r="E210" i="1" s="1"/>
  <c r="BD211" i="1"/>
  <c r="E211" i="1" s="1"/>
  <c r="BE211" i="1"/>
  <c r="BE212" i="1"/>
  <c r="BD212" i="1" s="1"/>
  <c r="E212" i="1" s="1"/>
  <c r="BD213" i="1"/>
  <c r="E213" i="1" s="1"/>
  <c r="BE213" i="1"/>
  <c r="BD214" i="1"/>
  <c r="E214" i="1" s="1"/>
  <c r="BE214" i="1"/>
  <c r="BE215" i="1"/>
  <c r="BD215" i="1" s="1"/>
  <c r="E215" i="1" s="1"/>
  <c r="BE216" i="1"/>
  <c r="BD216" i="1" s="1"/>
  <c r="E216" i="1" s="1"/>
  <c r="BD217" i="1"/>
  <c r="E217" i="1" s="1"/>
  <c r="BE217" i="1"/>
  <c r="BD218" i="1"/>
  <c r="E218" i="1" s="1"/>
  <c r="BE218" i="1"/>
  <c r="BD219" i="1"/>
  <c r="E219" i="1" s="1"/>
  <c r="BE219" i="1"/>
  <c r="BE220" i="1"/>
  <c r="BD220" i="1" s="1"/>
  <c r="E220" i="1" s="1"/>
  <c r="BD221" i="1"/>
  <c r="E221" i="1" s="1"/>
  <c r="BE221" i="1"/>
  <c r="BD222" i="1"/>
  <c r="E222" i="1" s="1"/>
  <c r="BE222" i="1"/>
  <c r="BE223" i="1"/>
  <c r="BD223" i="1" s="1"/>
  <c r="E223" i="1" s="1"/>
  <c r="BD224" i="1"/>
  <c r="E224" i="1" s="1"/>
  <c r="BE224" i="1"/>
  <c r="BE225" i="1"/>
  <c r="BD225" i="1" s="1"/>
  <c r="E225" i="1" s="1"/>
  <c r="BD226" i="1"/>
  <c r="E226" i="1" s="1"/>
  <c r="BE226" i="1"/>
  <c r="BD227" i="1"/>
  <c r="E227" i="1" s="1"/>
  <c r="BE227" i="1"/>
  <c r="BE228" i="1"/>
  <c r="BD228" i="1" s="1"/>
  <c r="E228" i="1" s="1"/>
  <c r="BD229" i="1"/>
  <c r="E229" i="1" s="1"/>
  <c r="BE229" i="1"/>
  <c r="BE230" i="1"/>
  <c r="BD230" i="1" s="1"/>
  <c r="E230" i="1" s="1"/>
  <c r="BD231" i="1"/>
  <c r="E231" i="1" s="1"/>
  <c r="BE231" i="1"/>
  <c r="BD232" i="1"/>
  <c r="E232" i="1" s="1"/>
  <c r="BE232" i="1"/>
  <c r="BD233" i="1"/>
  <c r="E233" i="1" s="1"/>
  <c r="BE233" i="1"/>
  <c r="BD234" i="1"/>
  <c r="E234" i="1" s="1"/>
  <c r="BE234" i="1"/>
  <c r="BD235" i="1"/>
  <c r="E235" i="1" s="1"/>
  <c r="BE235" i="1"/>
  <c r="BE236" i="1"/>
  <c r="BD236" i="1" s="1"/>
  <c r="E236" i="1" s="1"/>
  <c r="BD237" i="1"/>
  <c r="BE237" i="1"/>
  <c r="BD238" i="1"/>
  <c r="BE238" i="1"/>
  <c r="BD239" i="1"/>
  <c r="BE239" i="1"/>
  <c r="BE240" i="1"/>
  <c r="BD240" i="1" s="1"/>
  <c r="F240" i="1" s="1"/>
  <c r="BD241" i="1"/>
  <c r="BE241" i="1"/>
  <c r="BD242" i="1"/>
  <c r="E242" i="1" s="1"/>
  <c r="BE242" i="1"/>
  <c r="BD243" i="1"/>
  <c r="E243" i="1" s="1"/>
  <c r="BE243" i="1"/>
  <c r="BD244" i="1"/>
  <c r="E244" i="1" s="1"/>
  <c r="BE244" i="1"/>
  <c r="BD245" i="1"/>
  <c r="E245" i="1" s="1"/>
  <c r="BE245" i="1"/>
  <c r="BD246" i="1"/>
  <c r="E246" i="1" s="1"/>
  <c r="BE246" i="1"/>
  <c r="BE247" i="1"/>
  <c r="BD247" i="1" s="1"/>
  <c r="E247" i="1" s="1"/>
  <c r="BD248" i="1"/>
  <c r="E248" i="1" s="1"/>
  <c r="BE248" i="1"/>
  <c r="BD249" i="1"/>
  <c r="E249" i="1" s="1"/>
  <c r="BE249" i="1"/>
  <c r="BD250" i="1"/>
  <c r="E250" i="1" s="1"/>
  <c r="BE250" i="1"/>
  <c r="BD251" i="1"/>
  <c r="E251" i="1" s="1"/>
  <c r="BE251" i="1"/>
  <c r="BD252" i="1"/>
  <c r="E252" i="1" s="1"/>
  <c r="BE252" i="1"/>
  <c r="BD253" i="1"/>
  <c r="E253" i="1" s="1"/>
  <c r="BE253" i="1"/>
  <c r="BD254" i="1"/>
  <c r="E254" i="1" s="1"/>
  <c r="BE254" i="1"/>
  <c r="BD255" i="1"/>
  <c r="E255" i="1" s="1"/>
  <c r="BE255" i="1"/>
  <c r="BD256" i="1"/>
  <c r="E256" i="1" s="1"/>
  <c r="BE256" i="1"/>
  <c r="BD257" i="1"/>
  <c r="E257" i="1" s="1"/>
  <c r="BE257" i="1"/>
  <c r="BE258" i="1"/>
  <c r="BD258" i="1" s="1"/>
  <c r="E258" i="1" s="1"/>
  <c r="BD259" i="1"/>
  <c r="E259" i="1" s="1"/>
  <c r="BE259" i="1"/>
  <c r="BD260" i="1"/>
  <c r="E260" i="1" s="1"/>
  <c r="BE260" i="1"/>
  <c r="BD261" i="1"/>
  <c r="E261" i="1" s="1"/>
  <c r="BE261" i="1"/>
  <c r="BD262" i="1"/>
  <c r="E262" i="1" s="1"/>
  <c r="BE262" i="1"/>
  <c r="BD263" i="1"/>
  <c r="E263" i="1" s="1"/>
  <c r="BE263" i="1"/>
  <c r="BE264" i="1"/>
  <c r="BD264" i="1" s="1"/>
  <c r="E264" i="1" s="1"/>
  <c r="BD265" i="1"/>
  <c r="E265" i="1" s="1"/>
  <c r="BE265" i="1"/>
  <c r="BD266" i="1"/>
  <c r="E266" i="1" s="1"/>
  <c r="BE266" i="1"/>
  <c r="BD267" i="1"/>
  <c r="E267" i="1" s="1"/>
  <c r="BE267" i="1"/>
  <c r="BD268" i="1"/>
  <c r="E268" i="1" s="1"/>
  <c r="BE268" i="1"/>
  <c r="BD269" i="1"/>
  <c r="E269" i="1" s="1"/>
  <c r="BE269" i="1"/>
  <c r="BE270" i="1"/>
  <c r="BD270" i="1" s="1"/>
  <c r="E270" i="1" s="1"/>
  <c r="BD271" i="1"/>
  <c r="E271" i="1" s="1"/>
  <c r="BE271" i="1"/>
  <c r="BD272" i="1"/>
  <c r="E272" i="1" s="1"/>
  <c r="BE272" i="1"/>
  <c r="BE273" i="1"/>
  <c r="BD273" i="1" s="1"/>
  <c r="E273" i="1" s="1"/>
  <c r="BD274" i="1"/>
  <c r="E274" i="1" s="1"/>
  <c r="BE274" i="1"/>
  <c r="BD275" i="1"/>
  <c r="E275" i="1" s="1"/>
  <c r="BE275" i="1"/>
  <c r="BE276" i="1"/>
  <c r="BD276" i="1" s="1"/>
  <c r="E276" i="1" s="1"/>
  <c r="BD277" i="1"/>
  <c r="E277" i="1" s="1"/>
  <c r="BE277" i="1"/>
  <c r="BE278" i="1"/>
  <c r="BD278" i="1" s="1"/>
  <c r="E278" i="1" s="1"/>
  <c r="BD279" i="1"/>
  <c r="E279" i="1" s="1"/>
  <c r="BE279" i="1"/>
  <c r="BD280" i="1"/>
  <c r="E280" i="1" s="1"/>
  <c r="BE280" i="1"/>
  <c r="BE281" i="1"/>
  <c r="BD281" i="1" s="1"/>
  <c r="E281" i="1" s="1"/>
  <c r="BD282" i="1"/>
  <c r="E282" i="1" s="1"/>
  <c r="BE282" i="1"/>
  <c r="BD283" i="1"/>
  <c r="E283" i="1" s="1"/>
  <c r="BE283" i="1"/>
  <c r="BE284" i="1"/>
  <c r="BD284" i="1" s="1"/>
  <c r="E284" i="1" s="1"/>
  <c r="BD285" i="1"/>
  <c r="E285" i="1" s="1"/>
  <c r="BE285" i="1"/>
  <c r="BD286" i="1"/>
  <c r="E286" i="1" s="1"/>
  <c r="BE286" i="1"/>
  <c r="BE287" i="1"/>
  <c r="BD287" i="1" s="1"/>
  <c r="E287" i="1" s="1"/>
  <c r="BD288" i="1"/>
  <c r="E288" i="1" s="1"/>
  <c r="BE288" i="1"/>
  <c r="BD289" i="1"/>
  <c r="E289" i="1" s="1"/>
  <c r="BE289" i="1"/>
  <c r="BE290" i="1"/>
  <c r="BD290" i="1" s="1"/>
  <c r="E290" i="1" s="1"/>
  <c r="BD291" i="1"/>
  <c r="E291" i="1" s="1"/>
  <c r="BE291" i="1"/>
  <c r="BD292" i="1"/>
  <c r="E292" i="1" s="1"/>
  <c r="BE292" i="1"/>
  <c r="BE293" i="1"/>
  <c r="BD293" i="1" s="1"/>
  <c r="E293" i="1" s="1"/>
  <c r="BD294" i="1"/>
  <c r="E294" i="1" s="1"/>
  <c r="BE294" i="1"/>
  <c r="BD295" i="1"/>
  <c r="E295" i="1" s="1"/>
  <c r="BE295" i="1"/>
  <c r="BE296" i="1"/>
  <c r="BD296" i="1" s="1"/>
  <c r="E296" i="1" s="1"/>
  <c r="BD297" i="1"/>
  <c r="E297" i="1" s="1"/>
  <c r="BE297" i="1"/>
  <c r="BD298" i="1"/>
  <c r="E298" i="1" s="1"/>
  <c r="BE298" i="1"/>
  <c r="BE299" i="1"/>
  <c r="BD299" i="1" s="1"/>
  <c r="E299" i="1" s="1"/>
  <c r="BD300" i="1"/>
  <c r="E300" i="1" s="1"/>
  <c r="BE300" i="1"/>
  <c r="BE301" i="1"/>
  <c r="BD301" i="1" s="1"/>
  <c r="E301" i="1" s="1"/>
  <c r="BD302" i="1"/>
  <c r="E302" i="1" s="1"/>
  <c r="BE302" i="1"/>
  <c r="BE303" i="1"/>
  <c r="BD303" i="1" s="1"/>
  <c r="E303" i="1" s="1"/>
  <c r="BD304" i="1"/>
  <c r="E304" i="1" s="1"/>
  <c r="BE304" i="1"/>
  <c r="BD305" i="1"/>
  <c r="E305" i="1" s="1"/>
  <c r="BE305" i="1"/>
  <c r="BD306" i="1"/>
  <c r="E306" i="1" s="1"/>
  <c r="BE306" i="1"/>
  <c r="BD307" i="1"/>
  <c r="E307" i="1" s="1"/>
  <c r="BE307" i="1"/>
  <c r="BD308" i="1"/>
  <c r="E308" i="1" s="1"/>
  <c r="BE308" i="1"/>
  <c r="BE309" i="1"/>
  <c r="BD309" i="1" s="1"/>
  <c r="E309" i="1" s="1"/>
  <c r="BD310" i="1"/>
  <c r="E310" i="1" s="1"/>
  <c r="BE310" i="1"/>
  <c r="BD311" i="1"/>
  <c r="E311" i="1" s="1"/>
  <c r="BE311" i="1"/>
  <c r="BE312" i="1"/>
  <c r="BD312" i="1" s="1"/>
  <c r="E312" i="1" s="1"/>
  <c r="BD313" i="1"/>
  <c r="E313" i="1" s="1"/>
  <c r="BE313" i="1"/>
  <c r="BD314" i="1"/>
  <c r="E314" i="1" s="1"/>
  <c r="BE314" i="1"/>
  <c r="BD315" i="1"/>
  <c r="E315" i="1" s="1"/>
  <c r="BE315" i="1"/>
  <c r="BD316" i="1"/>
  <c r="E316" i="1" s="1"/>
  <c r="BE316" i="1"/>
  <c r="BE317" i="1"/>
  <c r="BD317" i="1" s="1"/>
  <c r="E317" i="1" s="1"/>
  <c r="BD318" i="1"/>
  <c r="E318" i="1" s="1"/>
  <c r="BE318" i="1"/>
  <c r="BD319" i="1"/>
  <c r="E319" i="1" s="1"/>
  <c r="BE319" i="1"/>
  <c r="BE320" i="1"/>
  <c r="BD320" i="1" s="1"/>
  <c r="E320" i="1" s="1"/>
  <c r="BD321" i="1"/>
  <c r="E321" i="1" s="1"/>
  <c r="BE321" i="1"/>
  <c r="BD322" i="1"/>
  <c r="E322" i="1" s="1"/>
  <c r="BE322" i="1"/>
  <c r="BE323" i="1"/>
  <c r="BD323" i="1" s="1"/>
  <c r="E323" i="1" s="1"/>
  <c r="BE7" i="1"/>
  <c r="BD7" i="1" s="1"/>
  <c r="E7" i="1" s="1"/>
  <c r="F344" i="1" l="1"/>
  <c r="E344" i="1"/>
  <c r="E340" i="1"/>
  <c r="F340" i="1"/>
  <c r="E346" i="1"/>
  <c r="F346" i="1"/>
  <c r="E241" i="1"/>
  <c r="F241" i="1"/>
  <c r="E240" i="1"/>
  <c r="E238" i="1"/>
  <c r="F238" i="1"/>
  <c r="E239" i="1"/>
  <c r="F239" i="1"/>
  <c r="E237" i="1"/>
  <c r="F237" i="1"/>
  <c r="F147" i="1"/>
  <c r="F148" i="1"/>
  <c r="F149" i="1"/>
  <c r="F150" i="1"/>
  <c r="F151" i="1"/>
  <c r="A291" i="1" l="1"/>
  <c r="A292" i="1"/>
  <c r="F292" i="1" l="1"/>
  <c r="F170" i="1" l="1"/>
  <c r="F23" i="1" l="1"/>
  <c r="F282" i="1" l="1"/>
  <c r="F283" i="1"/>
  <c r="F310" i="1" l="1"/>
  <c r="F219" i="1" l="1"/>
  <c r="F131" i="1" l="1"/>
  <c r="F132" i="1"/>
  <c r="F133" i="1"/>
  <c r="F338" i="1" l="1"/>
  <c r="F335" i="1" l="1"/>
  <c r="A335" i="1"/>
  <c r="F332" i="1"/>
  <c r="A332" i="1"/>
  <c r="F331" i="1"/>
  <c r="A331" i="1"/>
  <c r="F329" i="1"/>
  <c r="A329" i="1"/>
  <c r="F328" i="1"/>
  <c r="A328" i="1"/>
  <c r="F327" i="1"/>
  <c r="A327" i="1"/>
  <c r="A326" i="1"/>
  <c r="F325" i="1"/>
  <c r="A325" i="1"/>
  <c r="F324" i="1"/>
  <c r="F323" i="1"/>
  <c r="A322" i="1"/>
  <c r="F321" i="1"/>
  <c r="A321" i="1"/>
  <c r="F320" i="1"/>
  <c r="F319" i="1"/>
  <c r="A319" i="1"/>
  <c r="A318" i="1"/>
  <c r="F316" i="1"/>
  <c r="A316" i="1"/>
  <c r="F315" i="1"/>
  <c r="A315" i="1"/>
  <c r="A314" i="1"/>
  <c r="F312" i="1"/>
  <c r="F311" i="1"/>
  <c r="A311" i="1"/>
  <c r="F308" i="1"/>
  <c r="A308" i="1"/>
  <c r="F307" i="1"/>
  <c r="A307" i="1"/>
  <c r="F306" i="1"/>
  <c r="A306" i="1"/>
  <c r="A305" i="1"/>
  <c r="F304" i="1"/>
  <c r="A304" i="1"/>
  <c r="F303" i="1"/>
  <c r="F302" i="1"/>
  <c r="A302" i="1"/>
  <c r="F300" i="1"/>
  <c r="A300" i="1"/>
  <c r="F299" i="1"/>
  <c r="F298" i="1"/>
  <c r="A298" i="1"/>
  <c r="A297" i="1"/>
  <c r="F295" i="1"/>
  <c r="A295" i="1"/>
  <c r="F294" i="1"/>
  <c r="A294" i="1"/>
  <c r="F291" i="1"/>
  <c r="F290" i="1"/>
  <c r="A289" i="1"/>
  <c r="F288" i="1"/>
  <c r="A288" i="1"/>
  <c r="F287" i="1"/>
  <c r="F286" i="1"/>
  <c r="A286" i="1"/>
  <c r="A285" i="1"/>
  <c r="A283" i="1"/>
  <c r="F281" i="1"/>
  <c r="A280" i="1"/>
  <c r="F279" i="1"/>
  <c r="A279" i="1"/>
  <c r="F278" i="1"/>
  <c r="F277" i="1"/>
  <c r="A277" i="1"/>
  <c r="F275" i="1"/>
  <c r="A275" i="1"/>
  <c r="F274" i="1"/>
  <c r="A274" i="1"/>
  <c r="F273" i="1"/>
  <c r="A272" i="1"/>
  <c r="F271" i="1"/>
  <c r="A271" i="1"/>
  <c r="F270" i="1"/>
  <c r="F269" i="1"/>
  <c r="A269" i="1"/>
  <c r="A268" i="1"/>
  <c r="F267" i="1"/>
  <c r="A267" i="1"/>
  <c r="F266" i="1"/>
  <c r="A266" i="1"/>
  <c r="F265" i="1"/>
  <c r="A265" i="1"/>
  <c r="F263" i="1"/>
  <c r="A263" i="1"/>
  <c r="F262" i="1"/>
  <c r="A262" i="1"/>
  <c r="F261" i="1"/>
  <c r="A261" i="1"/>
  <c r="A260" i="1"/>
  <c r="F259" i="1"/>
  <c r="A259" i="1"/>
  <c r="F258" i="1"/>
  <c r="F257" i="1"/>
  <c r="A257" i="1"/>
  <c r="A256" i="1"/>
  <c r="F255" i="1"/>
  <c r="A255" i="1"/>
  <c r="F254" i="1"/>
  <c r="A254" i="1"/>
  <c r="F253" i="1"/>
  <c r="A253" i="1"/>
  <c r="A252" i="1"/>
  <c r="F251" i="1"/>
  <c r="A251" i="1"/>
  <c r="F250" i="1"/>
  <c r="A250" i="1"/>
  <c r="F249" i="1"/>
  <c r="A249" i="1"/>
  <c r="A248" i="1"/>
  <c r="F246" i="1"/>
  <c r="A246" i="1"/>
  <c r="F245" i="1"/>
  <c r="A245" i="1"/>
  <c r="A244" i="1"/>
  <c r="F243" i="1"/>
  <c r="A243" i="1"/>
  <c r="F242" i="1"/>
  <c r="A242" i="1"/>
  <c r="A241" i="1"/>
  <c r="A239" i="1"/>
  <c r="A238" i="1"/>
  <c r="A237" i="1"/>
  <c r="F235" i="1"/>
  <c r="A235" i="1"/>
  <c r="F234" i="1"/>
  <c r="A234" i="1"/>
  <c r="F233" i="1"/>
  <c r="A233" i="1"/>
  <c r="A232" i="1"/>
  <c r="F231" i="1"/>
  <c r="A231" i="1"/>
  <c r="F230" i="1"/>
  <c r="F229" i="1"/>
  <c r="A229" i="1"/>
  <c r="F227" i="1"/>
  <c r="A227" i="1"/>
  <c r="F226" i="1"/>
  <c r="A226" i="1"/>
  <c r="F225" i="1"/>
  <c r="A224" i="1"/>
  <c r="F222" i="1"/>
  <c r="A222" i="1"/>
  <c r="F221" i="1"/>
  <c r="A221" i="1"/>
  <c r="F218" i="1"/>
  <c r="A218" i="1"/>
  <c r="F217" i="1"/>
  <c r="A217" i="1"/>
  <c r="F215" i="1"/>
  <c r="F214" i="1"/>
  <c r="A214" i="1"/>
  <c r="F213" i="1"/>
  <c r="A213" i="1"/>
  <c r="F211" i="1"/>
  <c r="F210" i="1"/>
  <c r="F209" i="1"/>
  <c r="A209" i="1"/>
  <c r="F207" i="1"/>
  <c r="A207" i="1"/>
  <c r="F206" i="1"/>
  <c r="A206" i="1"/>
  <c r="F205" i="1"/>
  <c r="A205" i="1"/>
  <c r="F204" i="1"/>
  <c r="A204" i="1"/>
  <c r="F203" i="1"/>
  <c r="A184" i="1"/>
  <c r="F182" i="1"/>
  <c r="A182" i="1"/>
  <c r="F181" i="1"/>
  <c r="F180" i="1"/>
  <c r="A180" i="1"/>
  <c r="F178" i="1"/>
  <c r="A178" i="1"/>
  <c r="F177" i="1"/>
  <c r="F176" i="1"/>
  <c r="A176" i="1"/>
  <c r="F175" i="1"/>
  <c r="A175" i="1"/>
  <c r="F173" i="1"/>
  <c r="F172" i="1"/>
  <c r="A172" i="1"/>
  <c r="F171" i="1"/>
  <c r="A171" i="1"/>
  <c r="F169" i="1"/>
  <c r="F168" i="1"/>
  <c r="F167" i="1"/>
  <c r="A167" i="1"/>
  <c r="F166" i="1"/>
  <c r="A166" i="1"/>
  <c r="F165" i="1"/>
  <c r="A165" i="1"/>
  <c r="F164" i="1"/>
  <c r="A164" i="1"/>
  <c r="F162" i="1"/>
  <c r="A162" i="1"/>
  <c r="F160" i="1"/>
  <c r="F159" i="1"/>
  <c r="F158" i="1"/>
  <c r="A158" i="1"/>
  <c r="F157" i="1"/>
  <c r="A157" i="1"/>
  <c r="F156" i="1"/>
  <c r="A156" i="1"/>
  <c r="A155" i="1"/>
  <c r="F153" i="1"/>
  <c r="A153" i="1"/>
  <c r="F152" i="1"/>
  <c r="A151" i="1"/>
  <c r="A150" i="1"/>
  <c r="A149" i="1"/>
  <c r="A148" i="1"/>
  <c r="F146" i="1"/>
  <c r="A146" i="1"/>
  <c r="F145" i="1"/>
  <c r="A145" i="1"/>
  <c r="F144" i="1"/>
  <c r="A144" i="1"/>
  <c r="A143" i="1"/>
  <c r="F142" i="1"/>
  <c r="A142" i="1"/>
  <c r="F141" i="1"/>
  <c r="A141" i="1"/>
  <c r="F140" i="1"/>
  <c r="A140" i="1"/>
  <c r="A139" i="1"/>
  <c r="F138" i="1"/>
  <c r="A138" i="1"/>
  <c r="F137" i="1"/>
  <c r="A137" i="1"/>
  <c r="F136" i="1"/>
  <c r="A136" i="1"/>
  <c r="A135" i="1"/>
  <c r="A133" i="1"/>
  <c r="A132" i="1"/>
  <c r="F129" i="1"/>
  <c r="A129" i="1"/>
  <c r="F126" i="1"/>
  <c r="A126" i="1"/>
  <c r="F125" i="1"/>
  <c r="A125" i="1"/>
  <c r="F124" i="1"/>
  <c r="F122" i="1"/>
  <c r="A122" i="1"/>
  <c r="F121" i="1"/>
  <c r="F120" i="1"/>
  <c r="A120" i="1"/>
  <c r="F118" i="1"/>
  <c r="A118" i="1"/>
  <c r="F117" i="1"/>
  <c r="A117" i="1"/>
  <c r="F116" i="1"/>
  <c r="F113" i="1"/>
  <c r="A113" i="1"/>
  <c r="F112" i="1"/>
  <c r="F110" i="1"/>
  <c r="A110" i="1"/>
  <c r="F109" i="1"/>
  <c r="F108" i="1"/>
  <c r="A108" i="1"/>
  <c r="F106" i="1"/>
  <c r="A106" i="1"/>
  <c r="F102" i="1"/>
  <c r="A102" i="1"/>
  <c r="F101" i="1"/>
  <c r="A101" i="1"/>
  <c r="F100" i="1"/>
  <c r="A100" i="1"/>
  <c r="A99" i="1"/>
  <c r="F98" i="1"/>
  <c r="A98" i="1"/>
  <c r="F97" i="1"/>
  <c r="A97" i="1"/>
  <c r="F96" i="1"/>
  <c r="A96" i="1"/>
  <c r="A95" i="1"/>
  <c r="F94" i="1"/>
  <c r="A94" i="1"/>
  <c r="F93" i="1"/>
  <c r="A93" i="1"/>
  <c r="F92" i="1"/>
  <c r="A92" i="1"/>
  <c r="F90" i="1"/>
  <c r="A90" i="1"/>
  <c r="F89" i="1"/>
  <c r="F88" i="1"/>
  <c r="A88" i="1"/>
  <c r="A87" i="1"/>
  <c r="F85" i="1"/>
  <c r="A85" i="1"/>
  <c r="F84" i="1"/>
  <c r="A84" i="1"/>
  <c r="A83" i="1"/>
  <c r="F81" i="1"/>
  <c r="F80" i="1"/>
  <c r="A78" i="1"/>
  <c r="A77" i="1"/>
  <c r="A76" i="1"/>
  <c r="A74" i="1"/>
  <c r="A73" i="1"/>
  <c r="F72" i="1"/>
  <c r="A63" i="1"/>
  <c r="A62" i="1"/>
  <c r="A61" i="1"/>
  <c r="F60" i="1"/>
  <c r="A45" i="1"/>
  <c r="A44" i="1"/>
  <c r="A43" i="1"/>
  <c r="F40" i="1"/>
  <c r="A39" i="1"/>
  <c r="A38" i="1"/>
  <c r="F36" i="1"/>
  <c r="A36" i="1"/>
  <c r="F35" i="1"/>
  <c r="F34" i="1"/>
  <c r="A34" i="1"/>
  <c r="F32" i="1"/>
  <c r="A32" i="1"/>
  <c r="F31" i="1"/>
  <c r="A31" i="1"/>
  <c r="F30" i="1"/>
  <c r="A30" i="1"/>
  <c r="F29" i="1"/>
  <c r="F28" i="1"/>
  <c r="F27" i="1"/>
  <c r="F26" i="1"/>
  <c r="A26" i="1"/>
  <c r="F25" i="1"/>
  <c r="F24" i="1"/>
  <c r="A24" i="1"/>
  <c r="F21" i="1"/>
  <c r="A21" i="1"/>
  <c r="F20" i="1"/>
  <c r="F19" i="1"/>
  <c r="A19" i="1"/>
  <c r="F18" i="1"/>
  <c r="A18" i="1"/>
  <c r="F17" i="1"/>
  <c r="A17" i="1"/>
  <c r="F16" i="1"/>
  <c r="A16" i="1"/>
  <c r="F15" i="1"/>
  <c r="F14" i="1"/>
  <c r="A14" i="1"/>
  <c r="F13" i="1"/>
  <c r="A13" i="1"/>
  <c r="F12" i="1"/>
  <c r="F11" i="1"/>
  <c r="A11" i="1"/>
  <c r="F10" i="1"/>
  <c r="A10" i="1"/>
  <c r="F9" i="1"/>
  <c r="A9" i="1"/>
  <c r="F8" i="1"/>
  <c r="A8" i="1"/>
  <c r="F7" i="1"/>
  <c r="F37" i="1" l="1"/>
  <c r="F22" i="1"/>
  <c r="F33" i="1"/>
  <c r="F68" i="1"/>
  <c r="F127" i="1"/>
  <c r="F130" i="1"/>
  <c r="F134" i="1"/>
  <c r="F154" i="1"/>
  <c r="F163" i="1"/>
  <c r="F185" i="1"/>
  <c r="F212" i="1"/>
  <c r="F52" i="1"/>
  <c r="F70" i="1"/>
  <c r="F83" i="1"/>
  <c r="F86" i="1"/>
  <c r="F107" i="1"/>
  <c r="F79" i="1"/>
  <c r="F119" i="1"/>
  <c r="F123" i="1"/>
  <c r="F135" i="1"/>
  <c r="F139" i="1"/>
  <c r="F143" i="1"/>
  <c r="F155" i="1"/>
  <c r="F174" i="1"/>
  <c r="F179" i="1"/>
  <c r="A12" i="1"/>
  <c r="F38" i="1"/>
  <c r="F39" i="1"/>
  <c r="F75" i="1"/>
  <c r="F82" i="1"/>
  <c r="F87" i="1"/>
  <c r="F91" i="1"/>
  <c r="F95" i="1"/>
  <c r="F99" i="1"/>
  <c r="F115" i="1"/>
  <c r="F208" i="1"/>
  <c r="F220" i="1"/>
  <c r="F223" i="1"/>
  <c r="F228" i="1"/>
  <c r="F236" i="1"/>
  <c r="F276" i="1"/>
  <c r="F284" i="1"/>
  <c r="F314" i="1"/>
  <c r="F334" i="1"/>
  <c r="F216" i="1"/>
  <c r="F232" i="1"/>
  <c r="F248" i="1"/>
  <c r="F252" i="1"/>
  <c r="F256" i="1"/>
  <c r="F264" i="1"/>
  <c r="F268" i="1"/>
  <c r="F280" i="1"/>
  <c r="F293" i="1"/>
  <c r="F296" i="1"/>
  <c r="F305" i="1"/>
  <c r="F309" i="1"/>
  <c r="F317" i="1"/>
  <c r="F322" i="1"/>
  <c r="F224" i="1"/>
  <c r="F260" i="1"/>
  <c r="F272" i="1"/>
  <c r="F285" i="1"/>
  <c r="F326" i="1"/>
  <c r="F330" i="1"/>
  <c r="F183" i="1"/>
  <c r="F244" i="1"/>
  <c r="F247" i="1"/>
  <c r="F289" i="1"/>
  <c r="F297" i="1"/>
  <c r="F301" i="1"/>
  <c r="F318" i="1"/>
  <c r="F333" i="1"/>
  <c r="A15" i="1" l="1"/>
  <c r="A20" i="1" l="1"/>
  <c r="A22" i="1" l="1"/>
  <c r="A25" i="1" s="1"/>
  <c r="A27" i="1" s="1"/>
  <c r="A28" i="1" l="1"/>
  <c r="A29" i="1" l="1"/>
  <c r="A33" i="1" s="1"/>
  <c r="A35" i="1" s="1"/>
  <c r="A37" i="1" s="1"/>
  <c r="A40" i="1" s="1"/>
  <c r="A52" i="1" l="1"/>
  <c r="A53" i="1" s="1"/>
  <c r="A116" i="1"/>
  <c r="A60" i="1" l="1"/>
  <c r="A68" i="1" s="1"/>
  <c r="A70" i="1" l="1"/>
  <c r="A72" i="1" s="1"/>
  <c r="A75" i="1" s="1"/>
  <c r="A79" i="1" s="1"/>
  <c r="A211" i="1"/>
  <c r="A219" i="1"/>
  <c r="A80" i="1" l="1"/>
  <c r="A81" i="1" s="1"/>
  <c r="A82" i="1" s="1"/>
  <c r="A86" i="1" s="1"/>
  <c r="A89" i="1" s="1"/>
  <c r="A91" i="1" s="1"/>
  <c r="A107" i="1" l="1"/>
  <c r="A109" i="1" s="1"/>
  <c r="A112" i="1" s="1"/>
  <c r="A115" i="1" s="1"/>
  <c r="A119" i="1" l="1"/>
  <c r="A121" i="1" s="1"/>
  <c r="A123" i="1" s="1"/>
  <c r="A124" i="1" s="1"/>
  <c r="A127" i="1" l="1"/>
  <c r="A130" i="1" s="1"/>
  <c r="A134" i="1" s="1"/>
  <c r="A152" i="1" s="1"/>
  <c r="A154" i="1" s="1"/>
  <c r="A159" i="1" s="1"/>
  <c r="A160" i="1" s="1"/>
  <c r="A163" i="1" s="1"/>
  <c r="A168" i="1" s="1"/>
  <c r="A169" i="1" s="1"/>
  <c r="A173" i="1" s="1"/>
  <c r="A174" i="1" l="1"/>
  <c r="A177" i="1" s="1"/>
  <c r="A179" i="1" s="1"/>
  <c r="A181" i="1" s="1"/>
  <c r="A183" i="1" s="1"/>
  <c r="A185" i="1" s="1"/>
  <c r="A203" i="1" s="1"/>
  <c r="A208" i="1" s="1"/>
  <c r="A210" i="1" s="1"/>
  <c r="A212" i="1" l="1"/>
  <c r="A215" i="1" s="1"/>
  <c r="A216" i="1" s="1"/>
  <c r="A220" i="1" s="1"/>
  <c r="A223" i="1" s="1"/>
  <c r="A225" i="1" s="1"/>
  <c r="A228" i="1" s="1"/>
  <c r="A230" i="1" s="1"/>
  <c r="A236" i="1" s="1"/>
  <c r="A240" i="1" s="1"/>
  <c r="A247" i="1" l="1"/>
  <c r="A258" i="1" s="1"/>
  <c r="A264" i="1" s="1"/>
  <c r="A270" i="1" s="1"/>
  <c r="A273" i="1" l="1"/>
  <c r="A276" i="1" s="1"/>
  <c r="A278" i="1" s="1"/>
  <c r="A281" i="1" l="1"/>
  <c r="A284" i="1" s="1"/>
  <c r="A287" i="1" s="1"/>
  <c r="A290" i="1" s="1"/>
  <c r="A293" i="1" s="1"/>
  <c r="A296" i="1" l="1"/>
  <c r="A299" i="1" s="1"/>
  <c r="A301" i="1" s="1"/>
  <c r="A303" i="1" s="1"/>
  <c r="A309" i="1" s="1"/>
  <c r="A312" i="1" s="1"/>
  <c r="A317" i="1" s="1"/>
  <c r="A320" i="1" s="1"/>
  <c r="A323" i="1" s="1"/>
  <c r="A324" i="1" s="1"/>
  <c r="A330" i="1" s="1"/>
  <c r="A333" i="1" s="1"/>
  <c r="A334" i="1" s="1"/>
  <c r="F5" i="1" s="1"/>
  <c r="E4" i="1" s="1"/>
</calcChain>
</file>

<file path=xl/sharedStrings.xml><?xml version="1.0" encoding="utf-8"?>
<sst xmlns="http://schemas.openxmlformats.org/spreadsheetml/2006/main" count="4661" uniqueCount="473">
  <si>
    <t>Iš viso</t>
  </si>
  <si>
    <t>Eil Nr.</t>
  </si>
  <si>
    <t xml:space="preserve">AAA skyrius </t>
  </si>
  <si>
    <t>Įmonės pavadinimas</t>
  </si>
  <si>
    <t>Unikalus įrenginio kodas</t>
  </si>
  <si>
    <t>Kategorija</t>
  </si>
  <si>
    <t>Įrenginiai, iš kurių išmetama mažai šiltnamio efektą sukeliančių dujų</t>
  </si>
  <si>
    <t>BAF kategorija</t>
  </si>
  <si>
    <t>Metodas</t>
  </si>
  <si>
    <t>Pavadinimas</t>
  </si>
  <si>
    <t>Veiklos duomenys</t>
  </si>
  <si>
    <t>VD mato vienetas</t>
  </si>
  <si>
    <t>GŠV</t>
  </si>
  <si>
    <t>GŠV mato vienetas</t>
  </si>
  <si>
    <t>ITF</t>
  </si>
  <si>
    <t>ITF mato vienetas</t>
  </si>
  <si>
    <t>C-turinys</t>
  </si>
  <si>
    <t>C kiekio mato vienetas</t>
  </si>
  <si>
    <t>Oksid. koeficientas</t>
  </si>
  <si>
    <t>OksK mato vienetas</t>
  </si>
  <si>
    <t>Konv. koeficientas</t>
  </si>
  <si>
    <t>KonvK mato vienetas</t>
  </si>
  <si>
    <t>Biomasės kiekis</t>
  </si>
  <si>
    <t>BioC mato vienetas</t>
  </si>
  <si>
    <t>netvarios BioC</t>
  </si>
  <si>
    <t>netvarios BioC mato vienetas</t>
  </si>
  <si>
    <t>valandinės ŠESD konc. vidurkis</t>
  </si>
  <si>
    <t>valandinės ŠESD konc. mato vienetas</t>
  </si>
  <si>
    <t>veikimo valandos</t>
  </si>
  <si>
    <t>veikimo valandų mato vienetas</t>
  </si>
  <si>
    <t>Kaminų dujos (vidurkis)</t>
  </si>
  <si>
    <t>Kaminų dujų (vidurkio) mato vienetas</t>
  </si>
  <si>
    <t>Kaminų dujos (iš viso)</t>
  </si>
  <si>
    <t>Kaminų dujų (viso kiekio) mato vienetas</t>
  </si>
  <si>
    <t>Metinis ŠESD kiekis</t>
  </si>
  <si>
    <t>Metinio ŠESD kiekio mato vienetas</t>
  </si>
  <si>
    <t>VAP (t CO2(e)/t)</t>
  </si>
  <si>
    <t>A. Dažnis</t>
  </si>
  <si>
    <t>A. Trukmė</t>
  </si>
  <si>
    <t>A. NITF(CF4)</t>
  </si>
  <si>
    <t>B. AEV</t>
  </si>
  <si>
    <t>B. EN</t>
  </si>
  <si>
    <t>B. VĮK</t>
  </si>
  <si>
    <t>F(C2F6)</t>
  </si>
  <si>
    <t>Išmestas CF4 kiekis (t CF4)</t>
  </si>
  <si>
    <t>Išmestas C2F6 kiekis (t C2F6)</t>
  </si>
  <si>
    <t>VAP (CF4) (t CO2(e)/t)</t>
  </si>
  <si>
    <t>VAP (C2F6) (t CO2(e)/t)</t>
  </si>
  <si>
    <t>Išmestas CF4 kiekis (CO2(e) tonos)</t>
  </si>
  <si>
    <t>Išmestas C2F6 kiekis (CO2(e) tonos)</t>
  </si>
  <si>
    <t>Surinkimo veiksmingumas, proc.</t>
  </si>
  <si>
    <t>Iškastinio kuro kilmės CO2(e) (t)</t>
  </si>
  <si>
    <t>Biomasės kilmės CO2(e) (t)</t>
  </si>
  <si>
    <t>Netvarios biomasės kilmės CO2(e) (t)</t>
  </si>
  <si>
    <t>Energetinė vertė (iškast. kuras), TJ</t>
  </si>
  <si>
    <t>Energetinė vertė (biomasė), TJ</t>
  </si>
  <si>
    <t>Alytaus skyrius</t>
  </si>
  <si>
    <t>t</t>
  </si>
  <si>
    <t/>
  </si>
  <si>
    <t>%</t>
  </si>
  <si>
    <t>Degimas</t>
  </si>
  <si>
    <t>GJ/t</t>
  </si>
  <si>
    <t>tCO2/TJ</t>
  </si>
  <si>
    <t xml:space="preserve">UAB "Litesko" filialas "Alytaus energija" Alytaus rajoninė katilinė </t>
  </si>
  <si>
    <t>LT000000000000086</t>
  </si>
  <si>
    <t>1 000 Nm3</t>
  </si>
  <si>
    <t>GJ/1 000 Nm3</t>
  </si>
  <si>
    <t>F4. Skystasis – Dujos ir (arba) dyzelinas; Dyzelinas</t>
  </si>
  <si>
    <t>UAB ,,Birštono šiluma'' Birštono rajoninė katilinė</t>
  </si>
  <si>
    <t>LT000000000000077</t>
  </si>
  <si>
    <t xml:space="preserve">UAB "Litesko" filialas "Druskininkų  šiluma" Druskininkų katilinė </t>
  </si>
  <si>
    <t>LT000000000000078</t>
  </si>
  <si>
    <t>F1. Dujinis – Gamtinės dujos; Gamtinės dujos, suslėgtos gamtinės dujos</t>
  </si>
  <si>
    <t>UAB "Matuizų plytinė"</t>
  </si>
  <si>
    <t>LT000000000000035</t>
  </si>
  <si>
    <t>F2. Skystasis – Sunkusis mazutas; Mazutas</t>
  </si>
  <si>
    <t>UAB "Varėnos šiluma"</t>
  </si>
  <si>
    <t>LT000000000000062</t>
  </si>
  <si>
    <t>Vilniaus skyrius</t>
  </si>
  <si>
    <t>AB "Amber Grid"</t>
  </si>
  <si>
    <t>LT000000000000016</t>
  </si>
  <si>
    <t>AB "Lietuvos energijos gamyba" Lietuvos elektrinė</t>
  </si>
  <si>
    <t>LT000000000000087</t>
  </si>
  <si>
    <t>F4. Kietasis – Mediena (ne atliekos); Biokuras</t>
  </si>
  <si>
    <t>UAB "Šalčininkų šilumos tinklai"</t>
  </si>
  <si>
    <t>LT000000000000060</t>
  </si>
  <si>
    <t>UAB "Širvintų šiluma" Širvintų katilinė Nr. 3</t>
  </si>
  <si>
    <t>LT000000000000049</t>
  </si>
  <si>
    <t>UAB "Švenčionėlių keramika"</t>
  </si>
  <si>
    <t>LT000000000000003</t>
  </si>
  <si>
    <t>UAB "Vilniaus Energija" Termofikacinė elektrinė Nr. 2  (E-2)</t>
  </si>
  <si>
    <t>LT000000000000044</t>
  </si>
  <si>
    <t>F3. Kietasis – Durpės; Durpės</t>
  </si>
  <si>
    <t>F5. Skystasis – Suskystintosios naftos dujos; Suskystintis naftos dujos, suskystintos gamtinės dujos</t>
  </si>
  <si>
    <t>F6. Skystasis – Dujos ir (arba) dyzelinas; Dyzelinas</t>
  </si>
  <si>
    <t>UAB "Vilniaus Energija" Termofikacinė elektrinė Nr. 3 (E-3)</t>
  </si>
  <si>
    <t>LT000000000000045</t>
  </si>
  <si>
    <t>F3. Skystasis – Suskystintosios naftos dujos; Suskystintos gamtinės dujos, suskystintos naftos dujos</t>
  </si>
  <si>
    <t>UAB "Vilniaus Energija" Naujosios Vilnios rajoninė katilinė Nr. 2 (RK-2)</t>
  </si>
  <si>
    <t>LT000000000000046</t>
  </si>
  <si>
    <t>UAB "Vilniaus Energija" Rajoninė katilinė Nr. 7 (RK-7)</t>
  </si>
  <si>
    <t>LT000000000000109</t>
  </si>
  <si>
    <t>UAB "Vilniaus Energija" Ateities rajoninė katilinė Nr. 8 (RK-8)</t>
  </si>
  <si>
    <t>LT000000000000048</t>
  </si>
  <si>
    <t>AB "Pagirių šiltnamiai" Katilinė</t>
  </si>
  <si>
    <t>LT000000000000094</t>
  </si>
  <si>
    <t>UAB "Paroc"</t>
  </si>
  <si>
    <t>LT000000000000107</t>
  </si>
  <si>
    <t>LT000000000000099</t>
  </si>
  <si>
    <t>AB "Vilniaus Gelžbetoninių Konstrukcijų Gamykla Nr. 3"</t>
  </si>
  <si>
    <t>LT000000000000108</t>
  </si>
  <si>
    <t>Kauno skyrius</t>
  </si>
  <si>
    <t>UAB "Raseinių šilumos tinklai" Raseinių RK</t>
  </si>
  <si>
    <t>LT000000000000039</t>
  </si>
  <si>
    <t>AB "Jonavos šilumos tinklai" Girelės rajoninė katilinė</t>
  </si>
  <si>
    <t>LT000000000000037</t>
  </si>
  <si>
    <t>AB "Jonavos šilumos tinklai" Jonavos rajoninė katilinė</t>
  </si>
  <si>
    <t>LT000000000000036</t>
  </si>
  <si>
    <t>AB "Achema"  katilinė ir amoniako paleidimo katilinė Nr.1</t>
  </si>
  <si>
    <t>LT000000000000018</t>
  </si>
  <si>
    <t>AB "Achema"  katilinė ir amoniako paleidimo katilinė Nr.2</t>
  </si>
  <si>
    <t>AB "Achema"  katilinė ir amoniako paleidimo katilinė Nr.3</t>
  </si>
  <si>
    <t>AB "Achema"  katilinė ir amoniako paleidimo katilinė Nr.4</t>
  </si>
  <si>
    <t>AB "Nordic Sugar Kėdainiai"</t>
  </si>
  <si>
    <t>LT000000000000020</t>
  </si>
  <si>
    <t>AB "Kauno energija" Garliavos katilinė</t>
  </si>
  <si>
    <t>LT000000000000073</t>
  </si>
  <si>
    <t>AB "Kauno energija" filialas "Jurbarko šilumos tinklai" Jurbarko katilinė</t>
  </si>
  <si>
    <t>LT000000000000074</t>
  </si>
  <si>
    <t>LT000000000000072</t>
  </si>
  <si>
    <t>AB "Kauno energija" "Pergalės" katilinė</t>
  </si>
  <si>
    <t>LT000000000000070</t>
  </si>
  <si>
    <t>AB "Kauno energija" "Šilko" katilinė</t>
  </si>
  <si>
    <t>LT000000000000071</t>
  </si>
  <si>
    <t>AB "Lifosa"</t>
  </si>
  <si>
    <t>LT000000000000023</t>
  </si>
  <si>
    <t>Pravieniškių pataisos namai - atviroji kolonija</t>
  </si>
  <si>
    <t>LT000000000000061</t>
  </si>
  <si>
    <t>UAB "Kaišiadorių šiluma" Kaišiadorių miesto katilinė</t>
  </si>
  <si>
    <t>LT000000000000089</t>
  </si>
  <si>
    <t>AB "Kauno energija" Petrašiūnų elektrinė</t>
  </si>
  <si>
    <t>LT000000000000069</t>
  </si>
  <si>
    <t>AB "Palemono keramika"</t>
  </si>
  <si>
    <t>LT000000000000007</t>
  </si>
  <si>
    <t>AB "Panevėžio energija" Kėdainių RK</t>
  </si>
  <si>
    <t>LT000000000000106</t>
  </si>
  <si>
    <t>AB "Rokų keramika"</t>
  </si>
  <si>
    <t>LT000000000000006</t>
  </si>
  <si>
    <t>LT000000000000112</t>
  </si>
  <si>
    <t>UAB "Kauno Termofikacijos elektrinė"  Kauno elektrinė</t>
  </si>
  <si>
    <t>LT000000000000088</t>
  </si>
  <si>
    <t>UAB "Kauno stiklas"</t>
  </si>
  <si>
    <t>LT000000000000012</t>
  </si>
  <si>
    <t>Klaipėdos skyrius</t>
  </si>
  <si>
    <t>LT000000000000068</t>
  </si>
  <si>
    <t>AB "Klaipėdos energija" Klaipėdos rajoninė katilinė</t>
  </si>
  <si>
    <t>LT000000000000091</t>
  </si>
  <si>
    <t>AB "Klaipėdos energija" Elektrinė</t>
  </si>
  <si>
    <t>LT000000000000055</t>
  </si>
  <si>
    <t>AB "Klaipėdos energija" Lypkių rajoninė katilinė</t>
  </si>
  <si>
    <t>LT000000000000092</t>
  </si>
  <si>
    <t>AB "Klaipėdos mediena"</t>
  </si>
  <si>
    <t>LT000000000000033</t>
  </si>
  <si>
    <t>AB "Klaipėdos nafta" šilumos ūkio katilinė</t>
  </si>
  <si>
    <t>LT000000000000027</t>
  </si>
  <si>
    <t>UAB "Kretingos šilumos tinklai" Katilinė Nr.2</t>
  </si>
  <si>
    <t>LT000000000000090</t>
  </si>
  <si>
    <t>UAB  "Palangos šilumos tinklai" Palangos rajoninė katilinė</t>
  </si>
  <si>
    <t>LT000000000000083</t>
  </si>
  <si>
    <t>UAB Fortum klaipėda</t>
  </si>
  <si>
    <t>Nesuteiktas</t>
  </si>
  <si>
    <t>UAB "Šilutės šilumos tinklai" Rajoninė katilinė</t>
  </si>
  <si>
    <t>LT000000000000043</t>
  </si>
  <si>
    <t>AB "Gargždų plytų gamykla"</t>
  </si>
  <si>
    <t>LT000000000000100</t>
  </si>
  <si>
    <t>LT000000000000015</t>
  </si>
  <si>
    <t>UAB "NEO GROUP"</t>
  </si>
  <si>
    <t>LT000000000000105</t>
  </si>
  <si>
    <t>UAB "Pramonės energija" Termofikacinė elektrinė Klaipėdoje</t>
  </si>
  <si>
    <t>LT000000000000096</t>
  </si>
  <si>
    <t>UAB "Pramonės energija" Šilutės katilinė Nr.1</t>
  </si>
  <si>
    <t>LT000000000000114</t>
  </si>
  <si>
    <t>UAB "Tauragės šilumos tinklai" Beržės rajoninė katilinė</t>
  </si>
  <si>
    <t>LT000000000000058</t>
  </si>
  <si>
    <t>UAB Hoegh LNG Klaipėda</t>
  </si>
  <si>
    <t>LT448188769985</t>
  </si>
  <si>
    <t>Marijampolės skyrius</t>
  </si>
  <si>
    <t>UAB "Lietuvos cukrus" (buvęs UAB "ARVI cukrus")</t>
  </si>
  <si>
    <t>LT000000000000030</t>
  </si>
  <si>
    <t>UAB "IKEA Industry Lietuva</t>
  </si>
  <si>
    <t>LT000000000000103</t>
  </si>
  <si>
    <t>UAB "Litesko" filialas "Marijampolės šiluma" Marijampolės rajoninė katilinė</t>
  </si>
  <si>
    <t>LT000000000000085</t>
  </si>
  <si>
    <t>UAB "Litesko" filialas "Vilkaviškio šiluma" Vilaviškio katilinė Nr. 1</t>
  </si>
  <si>
    <t>LT000000000000080</t>
  </si>
  <si>
    <t>Šiaulių skyrius</t>
  </si>
  <si>
    <t>AB "Orlen Lietuva"</t>
  </si>
  <si>
    <t>LT000000000000014</t>
  </si>
  <si>
    <t>AB "Akmenės cementas"</t>
  </si>
  <si>
    <t>LT000000000000001</t>
  </si>
  <si>
    <t>AB "Naujasis kalcitas" Kalkių gamybos cechas</t>
  </si>
  <si>
    <t>LT000000000000002</t>
  </si>
  <si>
    <t>AB "Šiaulių energija" Šiaulių Pietinė katilinė</t>
  </si>
  <si>
    <t>LT000000000000050</t>
  </si>
  <si>
    <t>UAB "Litesko" filialas "Telšių šiluma" Luokės katilinė</t>
  </si>
  <si>
    <t>LT000000000000081</t>
  </si>
  <si>
    <t>UAB "Litesko" filialas "Kelmės šiluma" Mackevičiaus katilinė</t>
  </si>
  <si>
    <t>LT000000000000082</t>
  </si>
  <si>
    <t>UAB "Mažeikių šilumos tinklai" Mažeikių katilinė</t>
  </si>
  <si>
    <t>LT000000000000038</t>
  </si>
  <si>
    <t>UAB "Plungės šilumos tinklai" Plungės katilinė Nr. 1(EN41)</t>
  </si>
  <si>
    <t>LT000000000000076</t>
  </si>
  <si>
    <t>UAB "Radviliškio šiluma" Radviliškio katilinė</t>
  </si>
  <si>
    <t>LT000000000000056</t>
  </si>
  <si>
    <t>UAB "Akmenės energija"  Žalgirio katilinė</t>
  </si>
  <si>
    <t>LT000000000000101</t>
  </si>
  <si>
    <t>Utenos skyrius</t>
  </si>
  <si>
    <t>UAB "Molėtų šiluma" Molėtų kvartalinė katilinė</t>
  </si>
  <si>
    <t>LT000000000000042</t>
  </si>
  <si>
    <t>UAB "Utenos šilumos tinklai" Utenos rajononė katilinė</t>
  </si>
  <si>
    <t>LT000000000000057</t>
  </si>
  <si>
    <t>AB "Panevėžio energija" Zarasų RK</t>
  </si>
  <si>
    <t>LT000000000000067</t>
  </si>
  <si>
    <t>Valstybinė įmonė "Visagino energija"</t>
  </si>
  <si>
    <t>LT000000000000115</t>
  </si>
  <si>
    <t>VĮ "Ignalinos atominė elektrinė" Garo katilinė ir rezervinė dyzelinė elektros stotis</t>
  </si>
  <si>
    <t>LT000000000000097</t>
  </si>
  <si>
    <t>Panevėžio skyrius</t>
  </si>
  <si>
    <t>AB "Panevėžio energija" Panevėžio RK-2</t>
  </si>
  <si>
    <t>LT000000000000063</t>
  </si>
  <si>
    <t>AB "Panevėžio energija" Panevėžio RK-1</t>
  </si>
  <si>
    <t>LT000000000000065</t>
  </si>
  <si>
    <t>AB "Panevėžio energija" Pasvalio RK</t>
  </si>
  <si>
    <t>LT000000000000066</t>
  </si>
  <si>
    <t>AB "Panevėžio energija" Rokiškio RK</t>
  </si>
  <si>
    <t>LT000000000000064</t>
  </si>
  <si>
    <t>UAB "Litesko" filialas "Biržų šiluma" Biržų Rotušės katilinė</t>
  </si>
  <si>
    <t>LT000000000000079</t>
  </si>
  <si>
    <t xml:space="preserve">AB "Simega" Katilinė Nr.1 </t>
  </si>
  <si>
    <t>LT000000000000017</t>
  </si>
  <si>
    <t>AB "Panevėžio energija" Panevėžio termofikacinė elektrinė</t>
  </si>
  <si>
    <t>LT000000000000102</t>
  </si>
  <si>
    <t>AB "Panevėžio stiklas"</t>
  </si>
  <si>
    <t>LT000000000000013</t>
  </si>
  <si>
    <t xml:space="preserve">UAB „Idavang Pasodėlė“ </t>
  </si>
  <si>
    <t>LT000000000000032</t>
  </si>
  <si>
    <t>AB "Amilina"</t>
  </si>
  <si>
    <t>LT-new-205529</t>
  </si>
  <si>
    <t>UAB "Lignoterma"</t>
  </si>
  <si>
    <t>A kategorijos įrenginių skaičius</t>
  </si>
  <si>
    <t>B kategorijos įrenginių skaičius</t>
  </si>
  <si>
    <t>C kategorijos įrenginių skaičius</t>
  </si>
  <si>
    <t>Mažai ŠESD išmetantys įrenginiai (&lt; 25000 t CO2 ekv.)</t>
  </si>
  <si>
    <t>2017 m. ŠESD suvestinė</t>
  </si>
  <si>
    <t>F1. Dujinis – Gamtinės dujos</t>
  </si>
  <si>
    <t>F3. Kietasis – Mediena (ne atliekos); Biokuras</t>
  </si>
  <si>
    <t>1.A.1.a</t>
  </si>
  <si>
    <t>F2. Kietasis – Mediena (ne atliekos); Mediena</t>
  </si>
  <si>
    <t>F3. Skystasis – Dujos ir (arba) dyzelinas; Dyzelinas</t>
  </si>
  <si>
    <t xml:space="preserve">AB "Grigeo" Katilinė </t>
  </si>
  <si>
    <t>F1. Skystasis – Sunkusis mazutas; Mazutas</t>
  </si>
  <si>
    <t>F2. Skystasis – Dujos ir (arba) dyzelinas; Dizelinas</t>
  </si>
  <si>
    <t>F3. Kietasis – Kitų rūšių kietoji biomasė; Šiaudai</t>
  </si>
  <si>
    <t>F2. Skystasis – Dujos ir (arba) dyzelinas; Dyzelinas</t>
  </si>
  <si>
    <t>F3. Kietasis – Mediena (ne atliekos); Mediena</t>
  </si>
  <si>
    <t>F1. Kietasis – Koksas; Koksas</t>
  </si>
  <si>
    <t>Proceso metu išsiskiriančios ŠESD</t>
  </si>
  <si>
    <t>F2. Medžiaga – Dolomitas; Dolomitas</t>
  </si>
  <si>
    <t>tCO2/t</t>
  </si>
  <si>
    <t>F3. Dujinis – Gamtinės dujos; Gamtinės dujos</t>
  </si>
  <si>
    <t>F4. Kietasis – Koksas; Kokso briketai</t>
  </si>
  <si>
    <t>UAB „Danpower Baltic Biruliškių“</t>
  </si>
  <si>
    <t>F1. Kietasis – Kitų rūšių kietasis kuras; Medienos skiedros ir durpių mišinys</t>
  </si>
  <si>
    <t>F2. Kietasis – Mediena (ne atliekos); Medienos skiedra</t>
  </si>
  <si>
    <t>1.a.2.c</t>
  </si>
  <si>
    <t>F2. Dujinis – Biodujos; Biodujos</t>
  </si>
  <si>
    <t>AB „Grigeo Klaipėda“</t>
  </si>
  <si>
    <t>F2. Skystasis – Kitų rūšių skystasis kuras; Dyzelinas</t>
  </si>
  <si>
    <t>F1. Dujinis – Gamtinės dujos; Gamtinės dujos</t>
  </si>
  <si>
    <t>F2. Skystasis – Dujos ir (arba) dyzelinas; Dyzelinis krosnių kuras</t>
  </si>
  <si>
    <t>F3. Kietasis – Mediena (ne atliekos); Miedienos skiedros</t>
  </si>
  <si>
    <t>F2. Kietasis – Mediena (ne atliekos); Biokuras</t>
  </si>
  <si>
    <t>F3. Kietasis – Mediena (ne atliekos); Kietas biokuras</t>
  </si>
  <si>
    <t>F2. Kietasis – Mediena (ne atliekos); Kietas biokuras</t>
  </si>
  <si>
    <r>
      <t xml:space="preserve">AB "Kauno energija" Noreikiškių katilinė </t>
    </r>
    <r>
      <rPr>
        <b/>
        <sz val="12"/>
        <color theme="1"/>
        <rFont val="Calibri"/>
        <family val="2"/>
        <charset val="186"/>
        <scheme val="minor"/>
      </rPr>
      <t>(PASTABA: Leidimas išmesti ŠESD panaikintas 2017.06.28)</t>
    </r>
  </si>
  <si>
    <t>F3. Skystasis – Sunkusis mazutas; Mazutas</t>
  </si>
  <si>
    <t>F4. Kietasis – Mediena (ne atliekos); Kietas biokuras</t>
  </si>
  <si>
    <t>F1. Dujinis – Gamtinės dujos; CO2</t>
  </si>
  <si>
    <t>F2. Dujinis – Gamtinės dujos; CO2</t>
  </si>
  <si>
    <t>F3. Dujinis – Gamtinės dujos; CO2</t>
  </si>
  <si>
    <t>1.A.4.c</t>
  </si>
  <si>
    <r>
      <t>UAB "Agro Neveronys"</t>
    </r>
    <r>
      <rPr>
        <b/>
        <sz val="12"/>
        <color theme="1"/>
        <rFont val="Calibri"/>
        <family val="2"/>
        <charset val="186"/>
        <scheme val="minor"/>
      </rPr>
      <t xml:space="preserve"> (Leidimas išmesti ŠESD panaikintas. Atsiskaitoma už laikotarpį 2018-01-01 iki 2018-09-01)</t>
    </r>
  </si>
  <si>
    <t>1.A.2.g</t>
  </si>
  <si>
    <t>F2. Kietasis – Akmens anglys; Akmens anglis</t>
  </si>
  <si>
    <t>F3. Kietasis – Naftos koksas; Naftos koksas</t>
  </si>
  <si>
    <t>F4. Skystasis – Sunkusis mazutas; Mazutas</t>
  </si>
  <si>
    <t>F5. Medžiaga – Kalkės; Žemės šarminiai oksidai, CaO</t>
  </si>
  <si>
    <t>F6. Medžiaga – Kalkės; Žemės šarminiai oksidai, MgO</t>
  </si>
  <si>
    <t>F2. Skystasis – Dujos ir (arba) dyzelinas; dyzelinas</t>
  </si>
  <si>
    <t>F3. Kietasis – Mediena (ne atliekos); mediena</t>
  </si>
  <si>
    <t>F2. Kietasis – Mediena (ne atliekos); 0</t>
  </si>
  <si>
    <t>F2. Skystasis – Sunkusis mazutas; mazutas</t>
  </si>
  <si>
    <t>F3. Kietasis – Mediena (atliekos); mediena</t>
  </si>
  <si>
    <t>F4. Kietasis – Durpės; durpės</t>
  </si>
  <si>
    <t>F5. Skystasis – Dujos ir (arba) dyzelinas; dyzelinas</t>
  </si>
  <si>
    <t>F6. Kietasis – Kitų rūšių kietoji biomasė; šiaudai</t>
  </si>
  <si>
    <r>
      <t xml:space="preserve">UAB "Geoterma" Klaipėdos parodomoji geoterminė elektrinė </t>
    </r>
    <r>
      <rPr>
        <b/>
        <sz val="12"/>
        <color theme="1"/>
        <rFont val="Calibri"/>
        <family val="2"/>
        <charset val="186"/>
        <scheme val="minor"/>
      </rPr>
      <t>(Įrenginyje veikla nevykdoma nuo 2017m. Kovo mėn.)</t>
    </r>
  </si>
  <si>
    <t>F1. Kietasis – Akmens anglys; Akmens anglis (šlapiam būdui)</t>
  </si>
  <si>
    <t>F2. Skystasis – Dyzelinis krosnių kuras; Dyzelinis krosnių kuras (šlapiam būdui)</t>
  </si>
  <si>
    <t>F3. Medžiaga – Cemento klinkeris; Klinkeris (šlapiam būdui)</t>
  </si>
  <si>
    <t>F4. Medžiaga – Pašalinės dulkės; Cemento krosnių dulkės (šlapiam būdui)</t>
  </si>
  <si>
    <t>F5. Skystasis – Skalūnų alyva; Skalūnų alyva</t>
  </si>
  <si>
    <t>F6. Dujinis – Gamtinės dujos; Gamtinės dujos</t>
  </si>
  <si>
    <t>F7. Skystasis – Dyzelinis krosnių kuras; Dyzelinis krosnių kuras (sausam būdui)</t>
  </si>
  <si>
    <t>F8. Kietasis – Panaudos padangos; Padangos (sausam būdui)</t>
  </si>
  <si>
    <t>F9. Medžiaga – Cemento klinkeris; Klinkeris (sausam būdui)</t>
  </si>
  <si>
    <t>F10. Kietasis – Naftos koksas; Naftos koksas (sausam būdui)</t>
  </si>
  <si>
    <t>F11. Kietasis – Akmens anglys; Akmens anglis (sausam būdui)</t>
  </si>
  <si>
    <t>F2. Skystasis – Dyzelinis krosnių kuras; Dyzelinas</t>
  </si>
  <si>
    <t xml:space="preserve">F2. Kietasis – Mediena (ne atliekos); Mediena </t>
  </si>
  <si>
    <t>F3. Kietasis – Kitų rūšių kietoji biomasė; Biokuras</t>
  </si>
  <si>
    <t>AB "Vilniaus šilumos tinklai" Termofikacinė elektrinė Nr. 2 (E-2) (už laikotarpį nuo 2017 m. kovo mėn. 30 d. iki gruodžio mėn. 31 d.)</t>
  </si>
  <si>
    <t xml:space="preserve">UAB "Vilniaus Energija" Termofikacinė elektrinė Nr. 3 (E-3) </t>
  </si>
  <si>
    <t>AB "Vilniaus šilumos tinklai" Termofikacinė elektrinė Nr. 3 (E-3) (už laikotarpį nuo 2017 m. kovo mėn. 30 d. iki gruodžio mėn. 31 d.)</t>
  </si>
  <si>
    <t>AB "Vilniaus šilumos tinklai" Naujosios Vilnios rajoninė katilinė Nr. 2 (RK-2) (už laikotarpį nuo 2017 m. kovo mėn. 30 d. iki gruodžio mėn. 31 d.)</t>
  </si>
  <si>
    <t>AB "Vilniaus šilumos tinklai"  Rajoninė katilinė Nr. 7 (RK-7) (už laikotarpį nuo 2017 m. kovo mėn. 30 d. iki gruodžio mėn. 31 d.)</t>
  </si>
  <si>
    <t>AB "Vilniaus šilumos tinklai" Ateities rajoninė katilinė Nr. 8 (RK-8) (už laikotarpį nuo 2017 m. kovo mėn. 30 d. iki gruodžio mėn. 31 d.)</t>
  </si>
  <si>
    <t>F1. Skystasis – Dyzelinis krosnių kuras; Krosninis kuras (E klasės dyzelis)</t>
  </si>
  <si>
    <t>F3. Kietasis – Kitų rūšių kietasis kuras; Ligninas</t>
  </si>
  <si>
    <t>F2. Skystasis – Skalūnų alyva; Skalūnų alyva</t>
  </si>
  <si>
    <t>F4. Kietasis – Mediena (ne atliekos); Medienos granulės</t>
  </si>
  <si>
    <t>F5. Kietasis – Kitų rūšių kietoji biomasė; Šiaudai</t>
  </si>
  <si>
    <t>F6. Kietasis – Durpės; Durpės</t>
  </si>
  <si>
    <t>F2. Kietasis – Mediena (ne atliekos); Medienos granulės</t>
  </si>
  <si>
    <t>F4. Kietasis – Durpės; Durpės</t>
  </si>
  <si>
    <t>F5. Skystasis – Dujos ir (arba) dyzelinas; Dyzelinas</t>
  </si>
  <si>
    <t>F1. Kietasis – Mediena (ne atliekos); Biokuro granulės</t>
  </si>
  <si>
    <t>F1. Kietasis – Mediena (ne atliekos); Mediena</t>
  </si>
  <si>
    <t>F1. Skystasis – Mazuto distiliavimo likutis; Skystas kuras</t>
  </si>
  <si>
    <t>F2. Dujinis – Kitų rūšių dujinis kuras; Kuro dujos</t>
  </si>
  <si>
    <t>F3. Dujinis – Kitų rūšių dujinis kuras; Fakelinės dujos</t>
  </si>
  <si>
    <t>tCO2/1 000 Nm3</t>
  </si>
  <si>
    <t>F4. Dujinis – Kitų rūšių dujinis kuras; Angliavandenilinės dujos</t>
  </si>
  <si>
    <t>F5. Medžiaga – Proceso medžiaga; Angliavandenilinės dujos</t>
  </si>
  <si>
    <t>F6. Kietasis – Koksas; Koksas</t>
  </si>
  <si>
    <t>Masės balansas</t>
  </si>
  <si>
    <t>F7. Medžiaga – Kitos medžiagos; Koksas</t>
  </si>
  <si>
    <t>t C/t</t>
  </si>
  <si>
    <t>F1. Medžiaga – Plytos; Molyje esantis CaO</t>
  </si>
  <si>
    <t>F2. Medžiaga – Plytos; Molyje esanti MgO</t>
  </si>
  <si>
    <t>F5. Kietasis – Kitų rūšių kietoji biomasė; Grikių lukštai</t>
  </si>
  <si>
    <t>F1. Kietasis – Durpės; Durpės</t>
  </si>
  <si>
    <t>F3. Kietasis – Kitų rūšių kietoji biomasė; Grūdų atsijos ir kitos organinių audinių liekanos</t>
  </si>
  <si>
    <t>F4. Skystasis – Dyzelinis krosnių kuras; Dyzelinas</t>
  </si>
  <si>
    <t>F1. Dujinis – Gamtinės dujos; gamtinės dujos</t>
  </si>
  <si>
    <t>F2. Kietasis – Kitų rūšių kietoji biomasė;  biokuro masė</t>
  </si>
  <si>
    <t>F2. Medžiaga – Natrio karbonatas; Na2CO3</t>
  </si>
  <si>
    <t>F3. Medžiaga – CaCO3</t>
  </si>
  <si>
    <t>F4. Medžiaga – MgCO3</t>
  </si>
  <si>
    <t>F5. Medžiaga – Kiti karbonatai; akmens anglis</t>
  </si>
  <si>
    <t>1.A.3.e</t>
  </si>
  <si>
    <t>F2. Skystasis – Dujos ir (arba) dyzelinas; Dyzelynas</t>
  </si>
  <si>
    <t>F2. Dujinis – Gamtinės dujos; Gamtinės dujos, suslėgtos gamtinės dujos</t>
  </si>
  <si>
    <t>F5. Skystasis – Suskystintosios naftos dujos; Suskystintos gamtinės dujos, suskystintos naftos dujos</t>
  </si>
  <si>
    <t>F5. Skystasis – Suskystintosios naftos dujos; Suskystintis gamtinės dujos, suskystintos naftosdujos</t>
  </si>
  <si>
    <t>F1. Skystasis – Skalūnų alyva; Skalūnų alyva</t>
  </si>
  <si>
    <t>F4. Skystasis – Skalūnų alyva; Skalūnų alyva</t>
  </si>
  <si>
    <t>F5. Skystasis – Suskystintosios naftos dujos; Suskystintis gamtinės dujos, suskystintos naftos dujos</t>
  </si>
  <si>
    <t>F1. Medžiaga – CaO</t>
  </si>
  <si>
    <t>F2. Medžiaga – MgO</t>
  </si>
  <si>
    <t>F1. Skystasis – Sunkusis mazutas; mazutas</t>
  </si>
  <si>
    <t>F2. Kietasis – Mediena (ne atliekos); biokuras</t>
  </si>
  <si>
    <t>F3. Skystasis – Dujos ir (arba) dyzelinas; dyzelinas</t>
  </si>
  <si>
    <t>F2. Skystasis – Skalūnų alyva; Skalūno alyva</t>
  </si>
  <si>
    <t>F4. Skystasis – Suskystintosios naftos dujos; suskystintos dujos</t>
  </si>
  <si>
    <t>F5. Kietasis – Mediena (ne atliekos); Mediena</t>
  </si>
  <si>
    <t>F4. Skystasis – Kitų rūšių skystasis kuras; Suskystintos dujos</t>
  </si>
  <si>
    <t>F2. Skystasis – Dujos ir (arba) dyzelinas; CO2</t>
  </si>
  <si>
    <t>F1. Dujinis – Gamtinės dujos; Proceso metu išsiskiriančios dujos</t>
  </si>
  <si>
    <t>F2. Skystasis – Dyzelinis krosnių kuras; Proceso metu išsiskiriančios dujos</t>
  </si>
  <si>
    <t>F3. Skystasis – Sunkusis mazutas; Proceso metu išsiskiriančios dujos</t>
  </si>
  <si>
    <t>F1. Dujinis – Gamtinės dujos; Garo katilas GM-50, t.š. - 106</t>
  </si>
  <si>
    <t>F2. Skystasis – Mazuto distiliavimo likutis; Garo katilas GM-50, t.š. - 106</t>
  </si>
  <si>
    <t>F3. Dujinis – Gamtinės dujos; Garo katilas BGM-35M, t.š. -141</t>
  </si>
  <si>
    <t>F4. Dujinis – Gamtinės dujos; Garo katilas E50-3,9-440GM, t.š. - 355</t>
  </si>
  <si>
    <t>F5. Dujinis – Gamtinės dujos; Kog. jėgainė Nr. 1, t.š. - 385</t>
  </si>
  <si>
    <t>F6. Dujinis – Gamtinės dujos; Kog. jėgainė Nr. 2, t.š. - 386</t>
  </si>
  <si>
    <t>F7. Dujinis – Gamtinės dujos; Įrenginys AM-70</t>
  </si>
  <si>
    <t>F8. Dujinis – Gamtinės dujos; Fakelas, t.š. - 144</t>
  </si>
  <si>
    <t>F9. Dujinis – Gamtinės dujos; Fakelas, t.š. - 391</t>
  </si>
  <si>
    <t>F10. Dujinis – Gamtinės dujos; Įrenginys AM-80</t>
  </si>
  <si>
    <t>F11. Dujinis – Gamtinės dujos; Fakelas, t.š. - 356</t>
  </si>
  <si>
    <t>F12. Dujinis – Gamtinės dujos; Azoto rūgšties g-bos įrenginiai UKL-7/9</t>
  </si>
  <si>
    <t>N2O</t>
  </si>
  <si>
    <t>M1. Azoto r. g-bos įrenginys GP-1, t.š. - 380</t>
  </si>
  <si>
    <t>g/Nm3</t>
  </si>
  <si>
    <t>val./metai</t>
  </si>
  <si>
    <t>1 000 Nm3/h</t>
  </si>
  <si>
    <t>1 000 Nm3/m.</t>
  </si>
  <si>
    <t>M2. Azoto r. g-bos įrenginys GP-2, t.š. - 381</t>
  </si>
  <si>
    <t>M3. Azoto r. g-bos įrenginai UKL-7/9, t.š. - 001</t>
  </si>
  <si>
    <t>M4. Azoto r. g-bos įrenginai UKL-7/9, t.š. - 002</t>
  </si>
  <si>
    <t>UAB "Trakų energija"</t>
  </si>
  <si>
    <t>F2. Medžiaga – Natrio karbonatas; Kalcionuota soda</t>
  </si>
  <si>
    <t>F3. Medžiaga – CaCO3; Kreida</t>
  </si>
  <si>
    <t>F4. Medžiaga – MgCO3; Kreida</t>
  </si>
  <si>
    <t>F5. Medžiaga – CaCO3; Dolomitas</t>
  </si>
  <si>
    <t>F6. Medžiaga – MgCO3; Dolomitas</t>
  </si>
  <si>
    <t>F3. Kietasis – Kitų rūšių kietasis kuras; Fiuzeliai</t>
  </si>
  <si>
    <t>F1. Skystasis – Kitų rūšių skystasis kuras; alternatyvus kuras (kūrenamas mazutas)</t>
  </si>
  <si>
    <t>F2. Skystasis – Kitų rūšių skystasis kuras; mazutas</t>
  </si>
  <si>
    <t>F3. Skystasis – Kitų rūšių skystasis kuras; nekondicinis mazutas</t>
  </si>
  <si>
    <t>F4. Skystasis – Automobilinis benzinas; benzino atliekos</t>
  </si>
  <si>
    <t>F5. Skystasis – Kitų rūšių skystasis kuras; kuro mišiniai (laivų kuro likučiai)</t>
  </si>
  <si>
    <t>F6. Kietasis – Durpės; trupininės durpės</t>
  </si>
  <si>
    <t>F7. Kietasis – Mediena (ne atliekos); medienos pjuvenos, obliavimo drožlės, smulkinta mediena</t>
  </si>
  <si>
    <t>F7. Kietasis – Mediena (ne atliekos); (technologinis priedas) medienos pjuvenos, obliavimo drožlės, smulkinta mediena</t>
  </si>
  <si>
    <t>F8. Medžiaga – Molis; CaCO3; mūro gaminiai</t>
  </si>
  <si>
    <t>F9. Medžiaga – Molis; MgCO3; mūro gaminiai</t>
  </si>
  <si>
    <t>F10. Medžiaga – CaO; CaO; keramzitas</t>
  </si>
  <si>
    <t>F11. Medžiaga – MgO; MgO; keramzitas</t>
  </si>
  <si>
    <t>F12. Kietasis – Mediena (atliekos); medienos pj., MDF plokščių atl., faneros atl., medinės pakuotės</t>
  </si>
  <si>
    <t>F12. Kietasis – Mediena (atliekos); (technologinis priedas) medienos pj., MDF plokščių atl., faneros atl., medinės pakuotės</t>
  </si>
  <si>
    <t>F13. Kietasis – Kitų rūšių kietoji biomasė; grikių lukštai</t>
  </si>
  <si>
    <t>F14. Kietasis – Kitų rūšių kietoji biomasė; grūdų atsijos</t>
  </si>
  <si>
    <t>F15. Kietasis – Kitų rūšių kietoji biomasė; tabakas</t>
  </si>
  <si>
    <t>F16. Kietasis – Kitų rūšių kietoji biomasė; neteisėtos prekybos augalinės kilmės narkotinės ir psihotropinės medžiagos ir jų pirmtakai (preskursoriai)</t>
  </si>
  <si>
    <t>F4. Kietasis – Mediena (ne atliekos); Biokuras (medienos skiedra)</t>
  </si>
  <si>
    <t>F3. Skystasis – Dyzelinis krosnių kuras; Dyzelinas</t>
  </si>
  <si>
    <t>F2. Kietasis – Durpės; Durpes</t>
  </si>
  <si>
    <t>F2. Kietasis – Kitų rūšių kietoji biomasė; drožlės, biokuro masė</t>
  </si>
  <si>
    <t>F3. Kietasis – Durpės; durpės</t>
  </si>
  <si>
    <t>F2. Skystasis – Sunkusis mazutas; Sunkusis mazutas</t>
  </si>
  <si>
    <t>F1. Kietasis – Mediena (ne atliekos); Medienos biokuras</t>
  </si>
  <si>
    <t>F2. Dujinis – Gamtinės dujos</t>
  </si>
  <si>
    <t>F3. Atliekos – Pramoninės atliekos; 02.1 Netinkamos naudoti cheminės atliekos</t>
  </si>
  <si>
    <t>F4. Atliekos – Pramoninės atliekos; 03.1 Cheminės nuosėdos ir liekanos</t>
  </si>
  <si>
    <t>F5. Atliekos – Pramoninės atliekos; 03.2 Pramoninių nuotekų valymo dumblas</t>
  </si>
  <si>
    <t>F6. Atliekos – Pramoninės atliekos; 05.2 Sveikatos priežiūros priemonių neužkrečiamosios atliekos</t>
  </si>
  <si>
    <t>F7. Kietasis – Mediena (atliekos); 07.5 Medienos atliekos</t>
  </si>
  <si>
    <t>F8. Atliekos – Pramoninės atliekos; 07.6 Tekstilės atliekos</t>
  </si>
  <si>
    <t>F9. Atliekos – Pramoninės atliekos; 08.4 Nebenaudojamų mašinų ir įrangos sudedamosios dalys</t>
  </si>
  <si>
    <t>F10. Atliekos – Komunalinės ir pramoninės atliekos; 09.1 Gyvūninės ir mišrios maisto produktų atliekos</t>
  </si>
  <si>
    <t>F11. Atliekos – Komunalinės ir pramoninės atliekos; 09.2 Augalinės atliekos</t>
  </si>
  <si>
    <t>F12. Atliekos – Komunalinės ir pramoninės atliekos; 10.1 Buitinės ir panašios atliekos</t>
  </si>
  <si>
    <t>F13. Atliekos – Komunalinės ir pramoninės atliekos; 10.2 Mišrios ir nerūšiuotos atliekos (turinčios &lt;97 % biogeninės anglies)</t>
  </si>
  <si>
    <t>F14. Atliekos – Komunalinės ir pramoninės atliekos; 10.2 Mišrios ir nerūšiuotos atliekos (turinčios 0 % biogeninės anglies)</t>
  </si>
  <si>
    <t>F15. Atliekos – Komunalinės ir pramoninės atliekos; 10.3 Rūšiavimo atliekos (turinčios &lt;97 % biogeninės anglies)</t>
  </si>
  <si>
    <t>F16. Atliekos – Komunalinės ir pramoninės atliekos; 10.3 Rūšiavimo atliekos (turinčios 0 % biogeninės anglies)</t>
  </si>
  <si>
    <t>F17. Atliekos – Komunalinės ir pramoninės atliekos; 11.1 Nuotekų valymo dumblas</t>
  </si>
  <si>
    <t>F18. Atliekos – Komunalinės ir pramoninės atliekos; 12.3 Gamtinės kilmės mineralų atliekos</t>
  </si>
  <si>
    <t>1.A.2.f</t>
  </si>
  <si>
    <t>1.A.2.d</t>
  </si>
  <si>
    <t>2.A.4</t>
  </si>
  <si>
    <t>2.A.4.d</t>
  </si>
  <si>
    <t>1.A.2.C</t>
  </si>
  <si>
    <t>2.B.1</t>
  </si>
  <si>
    <t>2.B.2</t>
  </si>
  <si>
    <t>1.A.2.e</t>
  </si>
  <si>
    <t>2.A.3</t>
  </si>
  <si>
    <t>1.A.2.c</t>
  </si>
  <si>
    <t>1.a.1.a</t>
  </si>
  <si>
    <t>1.A.1.c</t>
  </si>
  <si>
    <t>1.A.1.b</t>
  </si>
  <si>
    <t>2.A.1</t>
  </si>
  <si>
    <t>2.A.2</t>
  </si>
  <si>
    <t>2.A.5</t>
  </si>
  <si>
    <t>2.A.6</t>
  </si>
  <si>
    <t>2.A.7</t>
  </si>
  <si>
    <t>1.A.5.a</t>
  </si>
  <si>
    <t>AB Dvarčionių keramika</t>
  </si>
  <si>
    <t>LT00000000000008</t>
  </si>
  <si>
    <t>F1. Medžiaga – CaO; Plytelių masė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</si>
</sst>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color rgb="FF000000"/>
      <name val="Times New Roman"/>
      <family val="1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indexed="42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5">
    <xf numFmtId="0" fontId="0" fillId="0" borderId="0"/>
    <xf numFmtId="0" fontId="2" fillId="0" borderId="0"/>
    <xf numFmtId="0" fontId="2" fillId="0" borderId="0"/>
    <xf numFmtId="0" fontId="6" fillId="0" borderId="0"/>
    <xf numFmtId="0" fontId="8" fillId="0" borderId="0" applyNumberFormat="0" applyFont="0" applyFill="0" applyBorder="0" applyProtection="0">
      <alignment horizontal="left" vertical="center" indent="5"/>
    </xf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10" fillId="2" borderId="0" applyNumberFormat="0" applyBorder="0" applyAlignment="0" applyProtection="0"/>
    <xf numFmtId="0" fontId="11" fillId="9" borderId="2" applyNumberFormat="0" applyAlignment="0" applyProtection="0"/>
    <xf numFmtId="0" fontId="12" fillId="0" borderId="3" applyNumberFormat="0" applyFill="0" applyAlignment="0" applyProtection="0"/>
    <xf numFmtId="0" fontId="13" fillId="10" borderId="0" applyNumberFormat="0" applyBorder="0" applyAlignment="0" applyProtection="0"/>
    <xf numFmtId="0" fontId="8" fillId="11" borderId="4" applyNumberFormat="0" applyFont="0" applyAlignment="0" applyProtection="0"/>
    <xf numFmtId="0" fontId="8" fillId="0" borderId="0"/>
    <xf numFmtId="0" fontId="7" fillId="0" borderId="0"/>
    <xf numFmtId="4" fontId="14" fillId="0" borderId="0"/>
    <xf numFmtId="0" fontId="15" fillId="13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2" fontId="1" fillId="0" borderId="0" xfId="0" applyNumberFormat="1" applyFont="1" applyFill="1" applyBorder="1" applyAlignment="1">
      <alignment horizontal="center" vertical="center" shrinkToFit="1"/>
    </xf>
    <xf numFmtId="0" fontId="3" fillId="14" borderId="0" xfId="0" applyFont="1" applyFill="1" applyAlignment="1">
      <alignment horizontal="left" vertical="center"/>
    </xf>
    <xf numFmtId="0" fontId="0" fillId="14" borderId="0" xfId="0" applyFill="1"/>
    <xf numFmtId="0" fontId="3" fillId="12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center"/>
    </xf>
    <xf numFmtId="0" fontId="2" fillId="0" borderId="1" xfId="2" applyFill="1" applyBorder="1" applyProtection="1"/>
    <xf numFmtId="4" fontId="2" fillId="0" borderId="1" xfId="2" applyNumberFormat="1" applyFill="1" applyBorder="1" applyAlignment="1" applyProtection="1">
      <alignment horizontal="center"/>
    </xf>
    <xf numFmtId="0" fontId="2" fillId="0" borderId="1" xfId="2" applyFill="1" applyBorder="1" applyAlignment="1" applyProtection="1">
      <alignment horizontal="center"/>
    </xf>
    <xf numFmtId="0" fontId="8" fillId="0" borderId="1" xfId="2" applyFont="1" applyFill="1" applyBorder="1" applyAlignment="1" applyProtection="1">
      <alignment horizontal="center"/>
    </xf>
    <xf numFmtId="164" fontId="2" fillId="0" borderId="1" xfId="2" applyNumberFormat="1" applyFill="1" applyBorder="1" applyAlignment="1" applyProtection="1">
      <alignment horizontal="center"/>
    </xf>
    <xf numFmtId="0" fontId="0" fillId="0" borderId="1" xfId="0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" fontId="20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4" fillId="15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/>
    <xf numFmtId="4" fontId="3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4" fontId="3" fillId="12" borderId="1" xfId="0" applyNumberFormat="1" applyFont="1" applyFill="1" applyBorder="1" applyAlignment="1">
      <alignment horizontal="left" vertical="center"/>
    </xf>
    <xf numFmtId="0" fontId="20" fillId="12" borderId="1" xfId="0" applyFont="1" applyFill="1" applyBorder="1" applyAlignment="1">
      <alignment horizontal="left" vertical="center"/>
    </xf>
    <xf numFmtId="0" fontId="2" fillId="12" borderId="1" xfId="2" applyFill="1" applyBorder="1" applyProtection="1"/>
    <xf numFmtId="4" fontId="2" fillId="12" borderId="1" xfId="2" applyNumberFormat="1" applyFill="1" applyBorder="1" applyAlignment="1" applyProtection="1">
      <alignment horizontal="center"/>
    </xf>
    <xf numFmtId="0" fontId="2" fillId="12" borderId="1" xfId="2" applyFill="1" applyBorder="1" applyAlignment="1" applyProtection="1">
      <alignment horizontal="center"/>
    </xf>
    <xf numFmtId="0" fontId="8" fillId="12" borderId="1" xfId="2" applyFont="1" applyFill="1" applyBorder="1" applyAlignment="1" applyProtection="1">
      <alignment horizontal="center"/>
    </xf>
    <xf numFmtId="164" fontId="2" fillId="12" borderId="1" xfId="2" applyNumberFormat="1" applyFill="1" applyBorder="1" applyAlignment="1" applyProtection="1">
      <alignment horizontal="center"/>
    </xf>
    <xf numFmtId="0" fontId="0" fillId="12" borderId="1" xfId="0" applyFill="1" applyBorder="1" applyAlignment="1">
      <alignment horizontal="left" vertical="center"/>
    </xf>
    <xf numFmtId="0" fontId="0" fillId="1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12" borderId="0" xfId="0" applyFill="1" applyAlignment="1">
      <alignment horizontal="center" vertical="center"/>
    </xf>
    <xf numFmtId="0" fontId="22" fillId="16" borderId="8" xfId="0" applyFont="1" applyFill="1" applyBorder="1" applyAlignment="1">
      <alignment horizontal="justify" vertical="center" wrapText="1"/>
    </xf>
    <xf numFmtId="0" fontId="22" fillId="16" borderId="9" xfId="0" applyFont="1" applyFill="1" applyBorder="1" applyAlignment="1">
      <alignment horizontal="justify" vertical="center" wrapText="1"/>
    </xf>
    <xf numFmtId="4" fontId="22" fillId="0" borderId="0" xfId="0" applyNumberFormat="1" applyFont="1"/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25">
    <cellStyle name="5x indented GHG Textfiels" xfId="4"/>
    <cellStyle name="Accent1" xfId="5"/>
    <cellStyle name="Accent2" xfId="6"/>
    <cellStyle name="Accent3" xfId="7"/>
    <cellStyle name="Accent4" xfId="8"/>
    <cellStyle name="Accent5" xfId="9"/>
    <cellStyle name="Accent6" xfId="10"/>
    <cellStyle name="Bad" xfId="11"/>
    <cellStyle name="Check Cell" xfId="12"/>
    <cellStyle name="Good" xfId="19"/>
    <cellStyle name="Heading 1" xfId="20"/>
    <cellStyle name="Heading 2" xfId="21"/>
    <cellStyle name="Heading 3" xfId="22"/>
    <cellStyle name="Heading 4" xfId="23"/>
    <cellStyle name="Įprastas" xfId="0" builtinId="0"/>
    <cellStyle name="Įprastas 2" xfId="2"/>
    <cellStyle name="Įprastas 3" xfId="3"/>
    <cellStyle name="Linked Cell" xfId="13"/>
    <cellStyle name="Neutral" xfId="14"/>
    <cellStyle name="Normal 2" xfId="1"/>
    <cellStyle name="Note" xfId="15"/>
    <cellStyle name="Standard 2" xfId="16"/>
    <cellStyle name="Standard_Outline NIMs template 10-09-30" xfId="17"/>
    <cellStyle name="Title" xfId="24"/>
    <cellStyle name="Обычный_CRF2002 (1)" xfId="18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504"/>
  <sheetViews>
    <sheetView tabSelected="1" zoomScale="70" zoomScaleNormal="70" workbookViewId="0">
      <selection activeCell="E7" sqref="E7"/>
    </sheetView>
  </sheetViews>
  <sheetFormatPr defaultRowHeight="15" x14ac:dyDescent="0.25"/>
  <cols>
    <col min="1" max="1" width="9.140625" style="7"/>
    <col min="2" max="2" width="20" style="7" bestFit="1" customWidth="1"/>
    <col min="3" max="3" width="117" style="7" customWidth="1"/>
    <col min="4" max="4" width="29.85546875" style="7" bestFit="1" customWidth="1"/>
    <col min="5" max="5" width="15.5703125" style="7" bestFit="1" customWidth="1"/>
    <col min="6" max="6" width="21" style="7" customWidth="1"/>
    <col min="7" max="7" width="11.7109375" style="7" customWidth="1"/>
    <col min="8" max="8" width="11.85546875" style="7" bestFit="1" customWidth="1"/>
    <col min="9" max="9" width="76.42578125" style="7" customWidth="1"/>
    <col min="10" max="10" width="21.140625" style="7" bestFit="1" customWidth="1"/>
    <col min="11" max="47" width="9.140625" style="7"/>
    <col min="48" max="48" width="29.85546875" style="7" customWidth="1"/>
    <col min="49" max="49" width="18.28515625" style="7" customWidth="1"/>
    <col min="50" max="50" width="11.140625" style="7" customWidth="1"/>
    <col min="51" max="51" width="13.85546875" style="7" customWidth="1"/>
    <col min="52" max="53" width="12.5703125" style="7" customWidth="1"/>
    <col min="54" max="54" width="15.140625" style="7" customWidth="1"/>
    <col min="55" max="55" width="11.42578125" style="7" customWidth="1"/>
    <col min="56" max="56" width="11.28515625" style="7" hidden="1" customWidth="1"/>
    <col min="57" max="57" width="0" style="7" hidden="1" customWidth="1"/>
    <col min="58" max="16384" width="9.140625" style="7"/>
  </cols>
  <sheetData>
    <row r="1" spans="1:57" ht="15.75" x14ac:dyDescent="0.25">
      <c r="A1" s="27" t="s">
        <v>253</v>
      </c>
      <c r="B1" s="27"/>
      <c r="C1" s="28" t="s">
        <v>249</v>
      </c>
      <c r="D1" s="29"/>
      <c r="E1" s="29">
        <f>COUNTIF($E$7:$E$341,"A")</f>
        <v>82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57" ht="15.75" x14ac:dyDescent="0.25">
      <c r="A2" s="29"/>
      <c r="B2" s="29"/>
      <c r="C2" s="28" t="s">
        <v>250</v>
      </c>
      <c r="D2" s="29"/>
      <c r="E2" s="29">
        <f>COUNTIF($E$7:$E$341,"B")</f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1:57" ht="15.75" x14ac:dyDescent="0.25">
      <c r="A3" s="29"/>
      <c r="B3" s="29"/>
      <c r="C3" s="28" t="s">
        <v>251</v>
      </c>
      <c r="D3" s="29"/>
      <c r="E3" s="29">
        <f>COUNTIF($E$7:$E$341,"C")</f>
        <v>3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</row>
    <row r="4" spans="1:57" ht="15.75" x14ac:dyDescent="0.25">
      <c r="A4" s="29"/>
      <c r="B4" s="29"/>
      <c r="C4" s="28" t="s">
        <v>252</v>
      </c>
      <c r="D4" s="29"/>
      <c r="E4" s="29">
        <f>COUNTIF(F:F,"TAIP")</f>
        <v>77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</row>
    <row r="5" spans="1:57" ht="15.75" x14ac:dyDescent="0.25">
      <c r="A5" s="29"/>
      <c r="B5" s="29"/>
      <c r="C5" s="29"/>
      <c r="D5" s="29" t="s">
        <v>0</v>
      </c>
      <c r="E5" s="29">
        <f>SUM(E1:E3)</f>
        <v>89</v>
      </c>
      <c r="F5" s="29" t="str">
        <f>IF(E5=COUNT(A7:A337),"","&lt;==PATIKRINTI ĮRENGINIŲ SKAIČIŲ SU Eil. Nr.")</f>
        <v>&lt;==PATIKRINTI ĮRENGINIŲ SKAIČIŲ SU Eil. Nr.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7" s="8" customFormat="1" ht="94.5" x14ac:dyDescent="0.25">
      <c r="A6" s="26" t="s">
        <v>1</v>
      </c>
      <c r="B6" s="26" t="s">
        <v>2</v>
      </c>
      <c r="C6" s="26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  <c r="K6" s="26" t="s">
        <v>11</v>
      </c>
      <c r="L6" s="26" t="s">
        <v>12</v>
      </c>
      <c r="M6" s="26" t="s">
        <v>13</v>
      </c>
      <c r="N6" s="26" t="s">
        <v>14</v>
      </c>
      <c r="O6" s="26" t="s">
        <v>15</v>
      </c>
      <c r="P6" s="26" t="s">
        <v>16</v>
      </c>
      <c r="Q6" s="26" t="s">
        <v>17</v>
      </c>
      <c r="R6" s="26" t="s">
        <v>18</v>
      </c>
      <c r="S6" s="26" t="s">
        <v>19</v>
      </c>
      <c r="T6" s="26" t="s">
        <v>20</v>
      </c>
      <c r="U6" s="26" t="s">
        <v>21</v>
      </c>
      <c r="V6" s="26" t="s">
        <v>22</v>
      </c>
      <c r="W6" s="26" t="s">
        <v>23</v>
      </c>
      <c r="X6" s="26" t="s">
        <v>24</v>
      </c>
      <c r="Y6" s="26" t="s">
        <v>25</v>
      </c>
      <c r="Z6" s="26" t="s">
        <v>26</v>
      </c>
      <c r="AA6" s="26" t="s">
        <v>27</v>
      </c>
      <c r="AB6" s="26" t="s">
        <v>28</v>
      </c>
      <c r="AC6" s="26" t="s">
        <v>29</v>
      </c>
      <c r="AD6" s="26" t="s">
        <v>30</v>
      </c>
      <c r="AE6" s="26" t="s">
        <v>31</v>
      </c>
      <c r="AF6" s="26" t="s">
        <v>32</v>
      </c>
      <c r="AG6" s="26" t="s">
        <v>33</v>
      </c>
      <c r="AH6" s="26" t="s">
        <v>34</v>
      </c>
      <c r="AI6" s="26" t="s">
        <v>35</v>
      </c>
      <c r="AJ6" s="26" t="s">
        <v>36</v>
      </c>
      <c r="AK6" s="26" t="s">
        <v>37</v>
      </c>
      <c r="AL6" s="26" t="s">
        <v>38</v>
      </c>
      <c r="AM6" s="26" t="s">
        <v>39</v>
      </c>
      <c r="AN6" s="26" t="s">
        <v>40</v>
      </c>
      <c r="AO6" s="26" t="s">
        <v>41</v>
      </c>
      <c r="AP6" s="26" t="s">
        <v>42</v>
      </c>
      <c r="AQ6" s="26" t="s">
        <v>43</v>
      </c>
      <c r="AR6" s="26" t="s">
        <v>44</v>
      </c>
      <c r="AS6" s="26" t="s">
        <v>45</v>
      </c>
      <c r="AT6" s="26" t="s">
        <v>46</v>
      </c>
      <c r="AU6" s="26" t="s">
        <v>47</v>
      </c>
      <c r="AV6" s="26" t="s">
        <v>48</v>
      </c>
      <c r="AW6" s="26" t="s">
        <v>49</v>
      </c>
      <c r="AX6" s="26" t="s">
        <v>50</v>
      </c>
      <c r="AY6" s="26" t="s">
        <v>51</v>
      </c>
      <c r="AZ6" s="26" t="s">
        <v>52</v>
      </c>
      <c r="BA6" s="26" t="s">
        <v>53</v>
      </c>
      <c r="BB6" s="26" t="s">
        <v>54</v>
      </c>
      <c r="BC6" s="26" t="s">
        <v>55</v>
      </c>
      <c r="BD6" s="3"/>
      <c r="BE6" s="3"/>
    </row>
    <row r="7" spans="1:57" s="12" customFormat="1" ht="15.75" x14ac:dyDescent="0.25">
      <c r="A7" s="9">
        <v>1</v>
      </c>
      <c r="B7" s="6" t="s">
        <v>56</v>
      </c>
      <c r="C7" s="6" t="s">
        <v>63</v>
      </c>
      <c r="D7" s="6" t="s">
        <v>64</v>
      </c>
      <c r="E7" s="9" t="str">
        <f>IF(BD7="","",IF(BD7&lt;50000,"A",IF(BD7&lt;500000,"B",IF(BD7&gt;500000,"C"))))</f>
        <v>A</v>
      </c>
      <c r="F7" s="9" t="str">
        <f>IF(BD7&lt;25000,"TAIP","")</f>
        <v>TAIP</v>
      </c>
      <c r="G7" s="6" t="s">
        <v>256</v>
      </c>
      <c r="H7" s="6" t="s">
        <v>60</v>
      </c>
      <c r="I7" s="6" t="s">
        <v>260</v>
      </c>
      <c r="J7" s="6">
        <v>329.86</v>
      </c>
      <c r="K7" s="6" t="s">
        <v>57</v>
      </c>
      <c r="L7" s="6">
        <v>40.06</v>
      </c>
      <c r="M7" s="6" t="s">
        <v>61</v>
      </c>
      <c r="N7" s="6">
        <v>78.400000000000006</v>
      </c>
      <c r="O7" s="6" t="s">
        <v>62</v>
      </c>
      <c r="P7" s="6">
        <v>0</v>
      </c>
      <c r="Q7" s="6"/>
      <c r="R7" s="6">
        <v>100</v>
      </c>
      <c r="S7" s="6" t="s">
        <v>59</v>
      </c>
      <c r="T7" s="6">
        <v>100</v>
      </c>
      <c r="U7" s="6" t="s">
        <v>59</v>
      </c>
      <c r="V7" s="6">
        <v>0</v>
      </c>
      <c r="W7" s="6" t="s">
        <v>59</v>
      </c>
      <c r="X7" s="6">
        <v>0</v>
      </c>
      <c r="Y7" s="6" t="s">
        <v>59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30">
        <v>1036</v>
      </c>
      <c r="AZ7" s="31">
        <v>0</v>
      </c>
      <c r="BA7" s="31">
        <v>0</v>
      </c>
      <c r="BB7" s="31">
        <v>13.21</v>
      </c>
      <c r="BC7" s="31">
        <v>0</v>
      </c>
      <c r="BD7" s="2">
        <f>IF(D7=D6,"",BE7)</f>
        <v>7246.4</v>
      </c>
      <c r="BE7" s="2">
        <f>SUMIF(D:D,D7,AY:AY)</f>
        <v>7246.4</v>
      </c>
    </row>
    <row r="8" spans="1:57" s="12" customFormat="1" ht="15.75" x14ac:dyDescent="0.25">
      <c r="A8" s="9" t="str">
        <f>IF(C8=C7,"",COUNTIF($A$7:A7,"&gt;0")+1)</f>
        <v/>
      </c>
      <c r="B8" s="6" t="s">
        <v>56</v>
      </c>
      <c r="C8" s="6" t="s">
        <v>63</v>
      </c>
      <c r="D8" s="6" t="s">
        <v>64</v>
      </c>
      <c r="E8" s="9" t="str">
        <f t="shared" ref="E8:E71" si="0">IF(BD8="","",IF(BD8&lt;50000,"A",IF(BD8&lt;500000,"B",IF(BD8&gt;500000,"C"))))</f>
        <v/>
      </c>
      <c r="F8" s="9" t="str">
        <f t="shared" ref="F8:F86" si="1">IF(BD8&lt;25000,"TAIP","")</f>
        <v/>
      </c>
      <c r="G8" s="6" t="s">
        <v>256</v>
      </c>
      <c r="H8" s="6" t="s">
        <v>60</v>
      </c>
      <c r="I8" s="6" t="s">
        <v>362</v>
      </c>
      <c r="J8" s="32">
        <v>3337.02</v>
      </c>
      <c r="K8" s="6" t="s">
        <v>65</v>
      </c>
      <c r="L8" s="6">
        <v>33.49</v>
      </c>
      <c r="M8" s="6" t="s">
        <v>66</v>
      </c>
      <c r="N8" s="6">
        <v>55.53</v>
      </c>
      <c r="O8" s="6" t="s">
        <v>62</v>
      </c>
      <c r="P8" s="6">
        <v>0</v>
      </c>
      <c r="Q8" s="6"/>
      <c r="R8" s="6">
        <v>100</v>
      </c>
      <c r="S8" s="6" t="s">
        <v>59</v>
      </c>
      <c r="T8" s="6">
        <v>100</v>
      </c>
      <c r="U8" s="6" t="s">
        <v>59</v>
      </c>
      <c r="V8" s="6">
        <v>0</v>
      </c>
      <c r="W8" s="6" t="s">
        <v>59</v>
      </c>
      <c r="X8" s="6">
        <v>0</v>
      </c>
      <c r="Y8" s="6" t="s">
        <v>59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30">
        <v>6205.9</v>
      </c>
      <c r="AZ8" s="31">
        <v>0</v>
      </c>
      <c r="BA8" s="31">
        <v>0</v>
      </c>
      <c r="BB8" s="31">
        <v>111.76</v>
      </c>
      <c r="BC8" s="31">
        <v>0</v>
      </c>
      <c r="BD8" s="2" t="str">
        <f t="shared" ref="BD8:BD71" si="2">IF(D8=D7,"",BE8)</f>
        <v/>
      </c>
      <c r="BE8" s="2">
        <f t="shared" ref="BE8:BE71" si="3">SUMIF(D:D,D8,AY:AY)</f>
        <v>7246.4</v>
      </c>
    </row>
    <row r="9" spans="1:57" s="12" customFormat="1" ht="15.75" x14ac:dyDescent="0.25">
      <c r="A9" s="9" t="str">
        <f>IF(C9=C8,"",COUNTIF($A$7:A8,"&gt;0")+1)</f>
        <v/>
      </c>
      <c r="B9" s="6" t="s">
        <v>56</v>
      </c>
      <c r="C9" s="6" t="s">
        <v>63</v>
      </c>
      <c r="D9" s="6" t="s">
        <v>64</v>
      </c>
      <c r="E9" s="9" t="str">
        <f t="shared" si="0"/>
        <v/>
      </c>
      <c r="F9" s="9" t="str">
        <f t="shared" si="1"/>
        <v/>
      </c>
      <c r="G9" s="6" t="s">
        <v>256</v>
      </c>
      <c r="H9" s="6" t="s">
        <v>60</v>
      </c>
      <c r="I9" s="6" t="s">
        <v>255</v>
      </c>
      <c r="J9" s="32">
        <v>70553.66</v>
      </c>
      <c r="K9" s="6" t="s">
        <v>57</v>
      </c>
      <c r="L9" s="6">
        <v>15.6</v>
      </c>
      <c r="M9" s="6" t="s">
        <v>61</v>
      </c>
      <c r="N9" s="6">
        <v>101.34</v>
      </c>
      <c r="O9" s="6" t="s">
        <v>62</v>
      </c>
      <c r="P9" s="6">
        <v>0</v>
      </c>
      <c r="Q9" s="6"/>
      <c r="R9" s="6">
        <v>100</v>
      </c>
      <c r="S9" s="6" t="s">
        <v>59</v>
      </c>
      <c r="T9" s="6">
        <v>100</v>
      </c>
      <c r="U9" s="6" t="s">
        <v>59</v>
      </c>
      <c r="V9" s="6">
        <v>100</v>
      </c>
      <c r="W9" s="6" t="s">
        <v>59</v>
      </c>
      <c r="X9" s="6">
        <v>0</v>
      </c>
      <c r="Y9" s="6" t="s">
        <v>59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31">
        <v>0</v>
      </c>
      <c r="AZ9" s="30">
        <v>111538.6</v>
      </c>
      <c r="BA9" s="31">
        <v>0</v>
      </c>
      <c r="BB9" s="31">
        <v>0</v>
      </c>
      <c r="BC9" s="30">
        <v>1100.6400000000001</v>
      </c>
      <c r="BD9" s="2" t="str">
        <f t="shared" si="2"/>
        <v/>
      </c>
      <c r="BE9" s="2">
        <f t="shared" si="3"/>
        <v>7246.4</v>
      </c>
    </row>
    <row r="10" spans="1:57" s="12" customFormat="1" ht="15.75" x14ac:dyDescent="0.25">
      <c r="A10" s="9" t="str">
        <f>IF(C10=C9,"",COUNTIF($A$7:A9,"&gt;0")+1)</f>
        <v/>
      </c>
      <c r="B10" s="6" t="s">
        <v>56</v>
      </c>
      <c r="C10" s="6" t="s">
        <v>63</v>
      </c>
      <c r="D10" s="6" t="s">
        <v>64</v>
      </c>
      <c r="E10" s="9" t="str">
        <f t="shared" si="0"/>
        <v/>
      </c>
      <c r="F10" s="9" t="str">
        <f t="shared" si="1"/>
        <v/>
      </c>
      <c r="G10" s="6" t="s">
        <v>256</v>
      </c>
      <c r="H10" s="6" t="s">
        <v>60</v>
      </c>
      <c r="I10" s="6" t="s">
        <v>67</v>
      </c>
      <c r="J10" s="6">
        <v>1.43</v>
      </c>
      <c r="K10" s="6" t="s">
        <v>57</v>
      </c>
      <c r="L10" s="6">
        <v>43.07</v>
      </c>
      <c r="M10" s="6" t="s">
        <v>61</v>
      </c>
      <c r="N10" s="6">
        <v>72.73</v>
      </c>
      <c r="O10" s="6" t="s">
        <v>62</v>
      </c>
      <c r="P10" s="6">
        <v>0</v>
      </c>
      <c r="Q10" s="6"/>
      <c r="R10" s="6">
        <v>100</v>
      </c>
      <c r="S10" s="6" t="s">
        <v>59</v>
      </c>
      <c r="T10" s="6">
        <v>100</v>
      </c>
      <c r="U10" s="6" t="s">
        <v>59</v>
      </c>
      <c r="V10" s="6">
        <v>0</v>
      </c>
      <c r="W10" s="6" t="s">
        <v>59</v>
      </c>
      <c r="X10" s="6">
        <v>0</v>
      </c>
      <c r="Y10" s="6" t="s">
        <v>59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1">
        <v>4.5</v>
      </c>
      <c r="AZ10" s="31">
        <v>0</v>
      </c>
      <c r="BA10" s="31">
        <v>0</v>
      </c>
      <c r="BB10" s="31">
        <v>0.06</v>
      </c>
      <c r="BC10" s="31">
        <v>0</v>
      </c>
      <c r="BD10" s="2" t="str">
        <f t="shared" si="2"/>
        <v/>
      </c>
      <c r="BE10" s="2">
        <f t="shared" si="3"/>
        <v>7246.4</v>
      </c>
    </row>
    <row r="11" spans="1:57" s="12" customFormat="1" ht="15.75" x14ac:dyDescent="0.25">
      <c r="A11" s="9" t="str">
        <f>IF(C11=C10,"",COUNTIF($A$7:A10,"&gt;0")+1)</f>
        <v/>
      </c>
      <c r="B11" s="6" t="s">
        <v>56</v>
      </c>
      <c r="C11" s="6" t="s">
        <v>63</v>
      </c>
      <c r="D11" s="6" t="s">
        <v>64</v>
      </c>
      <c r="E11" s="9" t="str">
        <f t="shared" si="0"/>
        <v/>
      </c>
      <c r="F11" s="9" t="str">
        <f t="shared" si="1"/>
        <v/>
      </c>
      <c r="G11" s="6" t="s">
        <v>256</v>
      </c>
      <c r="H11" s="6" t="s">
        <v>60</v>
      </c>
      <c r="I11" s="6" t="s">
        <v>363</v>
      </c>
      <c r="J11" s="6">
        <v>0</v>
      </c>
      <c r="K11" s="6" t="s">
        <v>57</v>
      </c>
      <c r="L11" s="6">
        <v>46.42</v>
      </c>
      <c r="M11" s="6" t="s">
        <v>61</v>
      </c>
      <c r="N11" s="6">
        <v>66.34</v>
      </c>
      <c r="O11" s="6" t="s">
        <v>62</v>
      </c>
      <c r="P11" s="6">
        <v>0</v>
      </c>
      <c r="Q11" s="6"/>
      <c r="R11" s="6">
        <v>100</v>
      </c>
      <c r="S11" s="6" t="s">
        <v>59</v>
      </c>
      <c r="T11" s="6">
        <v>100</v>
      </c>
      <c r="U11" s="6" t="s">
        <v>59</v>
      </c>
      <c r="V11" s="6">
        <v>0</v>
      </c>
      <c r="W11" s="6" t="s">
        <v>59</v>
      </c>
      <c r="X11" s="6">
        <v>0</v>
      </c>
      <c r="Y11" s="6" t="s">
        <v>59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2" t="str">
        <f t="shared" si="2"/>
        <v/>
      </c>
      <c r="BE11" s="2">
        <f t="shared" si="3"/>
        <v>7246.4</v>
      </c>
    </row>
    <row r="12" spans="1:57" s="12" customFormat="1" ht="15.75" x14ac:dyDescent="0.25">
      <c r="A12" s="9">
        <f>IF(C12=C11,"",COUNTIF($A$7:A11,"&gt;0")+1)</f>
        <v>2</v>
      </c>
      <c r="B12" s="9" t="s">
        <v>56</v>
      </c>
      <c r="C12" s="9" t="s">
        <v>68</v>
      </c>
      <c r="D12" s="9" t="s">
        <v>69</v>
      </c>
      <c r="E12" s="9" t="str">
        <f t="shared" si="0"/>
        <v>A</v>
      </c>
      <c r="F12" s="9" t="str">
        <f t="shared" si="1"/>
        <v>TAIP</v>
      </c>
      <c r="G12" s="9" t="s">
        <v>256</v>
      </c>
      <c r="H12" s="9" t="s">
        <v>60</v>
      </c>
      <c r="I12" s="9" t="s">
        <v>254</v>
      </c>
      <c r="J12" s="9">
        <v>473.84300000000002</v>
      </c>
      <c r="K12" s="9" t="s">
        <v>65</v>
      </c>
      <c r="L12" s="9">
        <v>33.49</v>
      </c>
      <c r="M12" s="9" t="s">
        <v>66</v>
      </c>
      <c r="N12" s="9">
        <v>55.53</v>
      </c>
      <c r="O12" s="9" t="s">
        <v>62</v>
      </c>
      <c r="P12" s="9">
        <v>0</v>
      </c>
      <c r="Q12" s="9" t="s">
        <v>58</v>
      </c>
      <c r="R12" s="9">
        <v>100</v>
      </c>
      <c r="S12" s="9" t="s">
        <v>59</v>
      </c>
      <c r="T12" s="9">
        <v>100</v>
      </c>
      <c r="U12" s="9" t="s">
        <v>59</v>
      </c>
      <c r="V12" s="9">
        <v>0</v>
      </c>
      <c r="W12" s="9" t="s">
        <v>59</v>
      </c>
      <c r="X12" s="9">
        <v>0</v>
      </c>
      <c r="Y12" s="9" t="s">
        <v>59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1">
        <v>881.20568494710005</v>
      </c>
      <c r="AZ12" s="11">
        <v>0</v>
      </c>
      <c r="BA12" s="11">
        <v>0</v>
      </c>
      <c r="BB12" s="11">
        <v>15.869002070000002</v>
      </c>
      <c r="BC12" s="11">
        <v>0</v>
      </c>
      <c r="BD12" s="2">
        <f t="shared" si="2"/>
        <v>881.20568494710005</v>
      </c>
      <c r="BE12" s="2">
        <f t="shared" si="3"/>
        <v>881.20568494710005</v>
      </c>
    </row>
    <row r="13" spans="1:57" s="12" customFormat="1" ht="15.75" x14ac:dyDescent="0.25">
      <c r="A13" s="9" t="str">
        <f>IF(C13=C12,"",COUNTIF($A$7:A12,"&gt;0")+1)</f>
        <v/>
      </c>
      <c r="B13" s="9" t="s">
        <v>56</v>
      </c>
      <c r="C13" s="9" t="s">
        <v>68</v>
      </c>
      <c r="D13" s="9" t="s">
        <v>69</v>
      </c>
      <c r="E13" s="9" t="str">
        <f t="shared" si="0"/>
        <v/>
      </c>
      <c r="F13" s="9" t="str">
        <f t="shared" si="1"/>
        <v/>
      </c>
      <c r="G13" s="9" t="s">
        <v>256</v>
      </c>
      <c r="H13" s="9" t="s">
        <v>60</v>
      </c>
      <c r="I13" s="9" t="s">
        <v>429</v>
      </c>
      <c r="J13" s="9">
        <v>0</v>
      </c>
      <c r="K13" s="9" t="s">
        <v>57</v>
      </c>
      <c r="L13" s="9">
        <v>11.72</v>
      </c>
      <c r="M13" s="9" t="s">
        <v>61</v>
      </c>
      <c r="N13" s="9">
        <v>102</v>
      </c>
      <c r="O13" s="9" t="s">
        <v>62</v>
      </c>
      <c r="P13" s="9">
        <v>0</v>
      </c>
      <c r="Q13" s="9" t="s">
        <v>58</v>
      </c>
      <c r="R13" s="9">
        <v>100</v>
      </c>
      <c r="S13" s="9" t="s">
        <v>59</v>
      </c>
      <c r="T13" s="9">
        <v>100</v>
      </c>
      <c r="U13" s="9" t="s">
        <v>59</v>
      </c>
      <c r="V13" s="9">
        <v>0</v>
      </c>
      <c r="W13" s="9" t="s">
        <v>59</v>
      </c>
      <c r="X13" s="9">
        <v>0</v>
      </c>
      <c r="Y13" s="9" t="s">
        <v>59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2" t="str">
        <f t="shared" si="2"/>
        <v/>
      </c>
      <c r="BE13" s="2">
        <f t="shared" si="3"/>
        <v>881.20568494710005</v>
      </c>
    </row>
    <row r="14" spans="1:57" s="12" customFormat="1" ht="15.75" x14ac:dyDescent="0.25">
      <c r="A14" s="9" t="str">
        <f>IF(C14=C13,"",COUNTIF($A$7:A13,"&gt;0")+1)</f>
        <v/>
      </c>
      <c r="B14" s="9" t="s">
        <v>56</v>
      </c>
      <c r="C14" s="9" t="s">
        <v>68</v>
      </c>
      <c r="D14" s="9" t="s">
        <v>69</v>
      </c>
      <c r="E14" s="9" t="str">
        <f t="shared" si="0"/>
        <v/>
      </c>
      <c r="F14" s="9" t="str">
        <f t="shared" si="1"/>
        <v/>
      </c>
      <c r="G14" s="9" t="s">
        <v>256</v>
      </c>
      <c r="H14" s="9" t="s">
        <v>60</v>
      </c>
      <c r="I14" s="9" t="s">
        <v>299</v>
      </c>
      <c r="J14" s="9">
        <v>9004.9060000000009</v>
      </c>
      <c r="K14" s="9" t="s">
        <v>57</v>
      </c>
      <c r="L14" s="9">
        <v>15.6</v>
      </c>
      <c r="M14" s="9" t="s">
        <v>61</v>
      </c>
      <c r="N14" s="9">
        <v>101.34</v>
      </c>
      <c r="O14" s="9" t="s">
        <v>62</v>
      </c>
      <c r="P14" s="9">
        <v>0</v>
      </c>
      <c r="Q14" s="9" t="s">
        <v>58</v>
      </c>
      <c r="R14" s="9">
        <v>100</v>
      </c>
      <c r="S14" s="9" t="s">
        <v>59</v>
      </c>
      <c r="T14" s="9">
        <v>100</v>
      </c>
      <c r="U14" s="9" t="s">
        <v>59</v>
      </c>
      <c r="V14" s="9">
        <v>100</v>
      </c>
      <c r="W14" s="9" t="s">
        <v>59</v>
      </c>
      <c r="X14" s="9">
        <v>0</v>
      </c>
      <c r="Y14" s="9" t="s">
        <v>59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1">
        <v>0</v>
      </c>
      <c r="AZ14" s="11">
        <v>14235.891915024002</v>
      </c>
      <c r="BA14" s="11">
        <v>0</v>
      </c>
      <c r="BB14" s="11">
        <v>0</v>
      </c>
      <c r="BC14" s="11">
        <v>140.47653360000001</v>
      </c>
      <c r="BD14" s="2" t="str">
        <f t="shared" si="2"/>
        <v/>
      </c>
      <c r="BE14" s="2">
        <f t="shared" si="3"/>
        <v>881.20568494710005</v>
      </c>
    </row>
    <row r="15" spans="1:57" s="12" customFormat="1" ht="15.75" x14ac:dyDescent="0.25">
      <c r="A15" s="9">
        <f>IF(C15=C14,"",COUNTIF($A$7:A14,"&gt;0")+1)</f>
        <v>3</v>
      </c>
      <c r="B15" s="6" t="s">
        <v>56</v>
      </c>
      <c r="C15" s="6" t="s">
        <v>70</v>
      </c>
      <c r="D15" s="6" t="s">
        <v>71</v>
      </c>
      <c r="E15" s="9" t="str">
        <f t="shared" si="0"/>
        <v>A</v>
      </c>
      <c r="F15" s="9" t="str">
        <f t="shared" si="1"/>
        <v>TAIP</v>
      </c>
      <c r="G15" s="6" t="s">
        <v>256</v>
      </c>
      <c r="H15" s="6" t="s">
        <v>60</v>
      </c>
      <c r="I15" s="6" t="s">
        <v>72</v>
      </c>
      <c r="J15" s="6">
        <v>433.07</v>
      </c>
      <c r="K15" s="6" t="s">
        <v>65</v>
      </c>
      <c r="L15" s="6">
        <v>33.49</v>
      </c>
      <c r="M15" s="6" t="s">
        <v>66</v>
      </c>
      <c r="N15" s="6">
        <v>55.53</v>
      </c>
      <c r="O15" s="6" t="s">
        <v>62</v>
      </c>
      <c r="P15" s="6">
        <v>0</v>
      </c>
      <c r="Q15" s="6"/>
      <c r="R15" s="6">
        <v>100</v>
      </c>
      <c r="S15" s="6" t="s">
        <v>59</v>
      </c>
      <c r="T15" s="6">
        <v>100</v>
      </c>
      <c r="U15" s="6" t="s">
        <v>59</v>
      </c>
      <c r="V15" s="6">
        <v>0</v>
      </c>
      <c r="W15" s="6" t="s">
        <v>59</v>
      </c>
      <c r="X15" s="6">
        <v>0</v>
      </c>
      <c r="Y15" s="6" t="s">
        <v>59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31">
        <v>805.4</v>
      </c>
      <c r="AZ15" s="31">
        <v>0</v>
      </c>
      <c r="BA15" s="31">
        <v>0</v>
      </c>
      <c r="BB15" s="31">
        <v>14.5</v>
      </c>
      <c r="BC15" s="31">
        <v>0</v>
      </c>
      <c r="BD15" s="2">
        <f t="shared" si="2"/>
        <v>1539.7</v>
      </c>
      <c r="BE15" s="2">
        <f t="shared" si="3"/>
        <v>1539.7</v>
      </c>
    </row>
    <row r="16" spans="1:57" s="12" customFormat="1" ht="15.75" x14ac:dyDescent="0.25">
      <c r="A16" s="9" t="str">
        <f>IF(C16=C15,"",COUNTIF($A$7:A15,"&gt;0")+1)</f>
        <v/>
      </c>
      <c r="B16" s="6" t="s">
        <v>56</v>
      </c>
      <c r="C16" s="6" t="s">
        <v>70</v>
      </c>
      <c r="D16" s="6" t="s">
        <v>71</v>
      </c>
      <c r="E16" s="9" t="str">
        <f t="shared" si="0"/>
        <v/>
      </c>
      <c r="F16" s="9" t="str">
        <f t="shared" si="1"/>
        <v/>
      </c>
      <c r="G16" s="6" t="s">
        <v>256</v>
      </c>
      <c r="H16" s="6" t="s">
        <v>60</v>
      </c>
      <c r="I16" s="6" t="s">
        <v>329</v>
      </c>
      <c r="J16" s="6">
        <v>245.48</v>
      </c>
      <c r="K16" s="6" t="s">
        <v>57</v>
      </c>
      <c r="L16" s="6">
        <v>38.1</v>
      </c>
      <c r="M16" s="6" t="s">
        <v>61</v>
      </c>
      <c r="N16" s="6">
        <v>76.599999999999994</v>
      </c>
      <c r="O16" s="6" t="s">
        <v>62</v>
      </c>
      <c r="P16" s="6">
        <v>0</v>
      </c>
      <c r="Q16" s="6"/>
      <c r="R16" s="6">
        <v>100</v>
      </c>
      <c r="S16" s="6" t="s">
        <v>59</v>
      </c>
      <c r="T16" s="6">
        <v>100</v>
      </c>
      <c r="U16" s="6" t="s">
        <v>59</v>
      </c>
      <c r="V16" s="6">
        <v>0</v>
      </c>
      <c r="W16" s="6" t="s">
        <v>59</v>
      </c>
      <c r="X16" s="6">
        <v>0</v>
      </c>
      <c r="Y16" s="6" t="s">
        <v>59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31">
        <v>716.4</v>
      </c>
      <c r="AZ16" s="31">
        <v>0</v>
      </c>
      <c r="BA16" s="31">
        <v>0</v>
      </c>
      <c r="BB16" s="31">
        <v>9.35</v>
      </c>
      <c r="BC16" s="31">
        <v>0</v>
      </c>
      <c r="BD16" s="2" t="str">
        <f t="shared" si="2"/>
        <v/>
      </c>
      <c r="BE16" s="2">
        <f t="shared" si="3"/>
        <v>1539.7</v>
      </c>
    </row>
    <row r="17" spans="1:57" s="12" customFormat="1" ht="15.75" x14ac:dyDescent="0.25">
      <c r="A17" s="9" t="str">
        <f>IF(C17=C16,"",COUNTIF($A$7:A16,"&gt;0")+1)</f>
        <v/>
      </c>
      <c r="B17" s="6" t="s">
        <v>56</v>
      </c>
      <c r="C17" s="6" t="s">
        <v>70</v>
      </c>
      <c r="D17" s="6" t="s">
        <v>71</v>
      </c>
      <c r="E17" s="9" t="str">
        <f t="shared" si="0"/>
        <v/>
      </c>
      <c r="F17" s="9" t="str">
        <f t="shared" si="1"/>
        <v/>
      </c>
      <c r="G17" s="6" t="s">
        <v>256</v>
      </c>
      <c r="H17" s="6" t="s">
        <v>60</v>
      </c>
      <c r="I17" s="6" t="s">
        <v>255</v>
      </c>
      <c r="J17" s="32">
        <v>46425.25</v>
      </c>
      <c r="K17" s="6" t="s">
        <v>57</v>
      </c>
      <c r="L17" s="6">
        <v>15.6</v>
      </c>
      <c r="M17" s="6" t="s">
        <v>61</v>
      </c>
      <c r="N17" s="6">
        <v>101.34</v>
      </c>
      <c r="O17" s="6" t="s">
        <v>62</v>
      </c>
      <c r="P17" s="6">
        <v>0</v>
      </c>
      <c r="Q17" s="6"/>
      <c r="R17" s="6">
        <v>100</v>
      </c>
      <c r="S17" s="6" t="s">
        <v>59</v>
      </c>
      <c r="T17" s="6">
        <v>100</v>
      </c>
      <c r="U17" s="6" t="s">
        <v>59</v>
      </c>
      <c r="V17" s="6">
        <v>100</v>
      </c>
      <c r="W17" s="6" t="s">
        <v>59</v>
      </c>
      <c r="X17" s="6">
        <v>0</v>
      </c>
      <c r="Y17" s="6" t="s">
        <v>59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31">
        <v>0</v>
      </c>
      <c r="AZ17" s="30">
        <v>73393.899999999994</v>
      </c>
      <c r="BA17" s="31">
        <v>0</v>
      </c>
      <c r="BB17" s="31">
        <v>0</v>
      </c>
      <c r="BC17" s="31">
        <v>724.23</v>
      </c>
      <c r="BD17" s="2" t="str">
        <f t="shared" si="2"/>
        <v/>
      </c>
      <c r="BE17" s="2">
        <f t="shared" si="3"/>
        <v>1539.7</v>
      </c>
    </row>
    <row r="18" spans="1:57" s="12" customFormat="1" ht="15.75" x14ac:dyDescent="0.25">
      <c r="A18" s="9" t="str">
        <f>IF(C18=C17,"",COUNTIF($A$7:A17,"&gt;0")+1)</f>
        <v/>
      </c>
      <c r="B18" s="6" t="s">
        <v>56</v>
      </c>
      <c r="C18" s="6" t="s">
        <v>70</v>
      </c>
      <c r="D18" s="6" t="s">
        <v>71</v>
      </c>
      <c r="E18" s="9" t="str">
        <f t="shared" si="0"/>
        <v/>
      </c>
      <c r="F18" s="9" t="str">
        <f t="shared" si="1"/>
        <v/>
      </c>
      <c r="G18" s="6" t="s">
        <v>256</v>
      </c>
      <c r="H18" s="6" t="s">
        <v>60</v>
      </c>
      <c r="I18" s="6" t="s">
        <v>67</v>
      </c>
      <c r="J18" s="6">
        <v>5.71</v>
      </c>
      <c r="K18" s="6" t="s">
        <v>57</v>
      </c>
      <c r="L18" s="6">
        <v>43.07</v>
      </c>
      <c r="M18" s="6" t="s">
        <v>61</v>
      </c>
      <c r="N18" s="6">
        <v>72.73</v>
      </c>
      <c r="O18" s="6" t="s">
        <v>62</v>
      </c>
      <c r="P18" s="6">
        <v>0</v>
      </c>
      <c r="Q18" s="6"/>
      <c r="R18" s="6">
        <v>100</v>
      </c>
      <c r="S18" s="6" t="s">
        <v>59</v>
      </c>
      <c r="T18" s="6">
        <v>100</v>
      </c>
      <c r="U18" s="6" t="s">
        <v>59</v>
      </c>
      <c r="V18" s="6">
        <v>0</v>
      </c>
      <c r="W18" s="6" t="s">
        <v>59</v>
      </c>
      <c r="X18" s="6">
        <v>0</v>
      </c>
      <c r="Y18" s="6" t="s">
        <v>59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31">
        <v>17.899999999999999</v>
      </c>
      <c r="AZ18" s="31">
        <v>0</v>
      </c>
      <c r="BA18" s="31">
        <v>0</v>
      </c>
      <c r="BB18" s="31">
        <v>0.25</v>
      </c>
      <c r="BC18" s="31">
        <v>0</v>
      </c>
      <c r="BD18" s="2" t="str">
        <f t="shared" si="2"/>
        <v/>
      </c>
      <c r="BE18" s="2">
        <f t="shared" si="3"/>
        <v>1539.7</v>
      </c>
    </row>
    <row r="19" spans="1:57" s="12" customFormat="1" ht="15.75" x14ac:dyDescent="0.25">
      <c r="A19" s="9" t="str">
        <f>IF(C19=C18,"",COUNTIF($A$7:A18,"&gt;0")+1)</f>
        <v/>
      </c>
      <c r="B19" s="6" t="s">
        <v>56</v>
      </c>
      <c r="C19" s="6" t="s">
        <v>70</v>
      </c>
      <c r="D19" s="6" t="s">
        <v>71</v>
      </c>
      <c r="E19" s="9" t="str">
        <f t="shared" si="0"/>
        <v/>
      </c>
      <c r="F19" s="9" t="str">
        <f t="shared" si="1"/>
        <v/>
      </c>
      <c r="G19" s="6" t="s">
        <v>256</v>
      </c>
      <c r="H19" s="6" t="s">
        <v>60</v>
      </c>
      <c r="I19" s="6" t="s">
        <v>364</v>
      </c>
      <c r="J19" s="6">
        <v>0</v>
      </c>
      <c r="K19" s="6" t="s">
        <v>57</v>
      </c>
      <c r="L19" s="6">
        <v>46.42</v>
      </c>
      <c r="M19" s="6" t="s">
        <v>61</v>
      </c>
      <c r="N19" s="6">
        <v>66.34</v>
      </c>
      <c r="O19" s="6" t="s">
        <v>62</v>
      </c>
      <c r="P19" s="6">
        <v>0</v>
      </c>
      <c r="Q19" s="6"/>
      <c r="R19" s="6">
        <v>100</v>
      </c>
      <c r="S19" s="6" t="s">
        <v>59</v>
      </c>
      <c r="T19" s="6">
        <v>100</v>
      </c>
      <c r="U19" s="6" t="s">
        <v>59</v>
      </c>
      <c r="V19" s="6">
        <v>0</v>
      </c>
      <c r="W19" s="6" t="s">
        <v>59</v>
      </c>
      <c r="X19" s="6">
        <v>0</v>
      </c>
      <c r="Y19" s="6" t="s">
        <v>59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2" t="str">
        <f t="shared" si="2"/>
        <v/>
      </c>
      <c r="BE19" s="2">
        <f t="shared" si="3"/>
        <v>1539.7</v>
      </c>
    </row>
    <row r="20" spans="1:57" s="12" customFormat="1" ht="15.75" x14ac:dyDescent="0.2">
      <c r="A20" s="9">
        <f>IF(C20=C19,"",COUNTIF($A$7:A19,"&gt;0")+1)</f>
        <v>4</v>
      </c>
      <c r="B20" s="9" t="s">
        <v>56</v>
      </c>
      <c r="C20" s="9" t="s">
        <v>73</v>
      </c>
      <c r="D20" s="9" t="s">
        <v>74</v>
      </c>
      <c r="E20" s="9" t="str">
        <f t="shared" si="0"/>
        <v>A</v>
      </c>
      <c r="F20" s="9" t="str">
        <f t="shared" si="1"/>
        <v>TAIP</v>
      </c>
      <c r="G20" s="9" t="s">
        <v>451</v>
      </c>
      <c r="H20" s="14" t="s">
        <v>60</v>
      </c>
      <c r="I20" s="14" t="s">
        <v>337</v>
      </c>
      <c r="J20" s="15">
        <v>11350.74</v>
      </c>
      <c r="K20" s="16" t="s">
        <v>57</v>
      </c>
      <c r="L20" s="15">
        <v>8.1999999999999993</v>
      </c>
      <c r="M20" s="16" t="s">
        <v>61</v>
      </c>
      <c r="N20" s="15">
        <v>0</v>
      </c>
      <c r="O20" s="16" t="s">
        <v>62</v>
      </c>
      <c r="P20" s="16">
        <v>0</v>
      </c>
      <c r="Q20" s="16" t="s">
        <v>58</v>
      </c>
      <c r="R20" s="15">
        <v>100</v>
      </c>
      <c r="S20" s="17" t="s">
        <v>59</v>
      </c>
      <c r="T20" s="15">
        <v>100</v>
      </c>
      <c r="U20" s="17" t="s">
        <v>59</v>
      </c>
      <c r="V20" s="15">
        <v>100</v>
      </c>
      <c r="W20" s="17" t="s">
        <v>59</v>
      </c>
      <c r="X20" s="15">
        <v>0</v>
      </c>
      <c r="Y20" s="17" t="s">
        <v>59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8">
        <v>0</v>
      </c>
      <c r="AZ20" s="18">
        <v>0</v>
      </c>
      <c r="BA20" s="18">
        <v>0</v>
      </c>
      <c r="BB20" s="15">
        <v>0</v>
      </c>
      <c r="BC20" s="15">
        <v>93.076067999999978</v>
      </c>
      <c r="BD20" s="2">
        <f t="shared" si="2"/>
        <v>0</v>
      </c>
      <c r="BE20" s="2">
        <f t="shared" si="3"/>
        <v>0</v>
      </c>
    </row>
    <row r="21" spans="1:57" s="12" customFormat="1" ht="15.75" x14ac:dyDescent="0.2">
      <c r="A21" s="9" t="str">
        <f>IF(C21=C20,"",COUNTIF($A$7:A20,"&gt;0")+1)</f>
        <v/>
      </c>
      <c r="B21" s="9" t="s">
        <v>56</v>
      </c>
      <c r="C21" s="9" t="s">
        <v>73</v>
      </c>
      <c r="D21" s="9" t="s">
        <v>74</v>
      </c>
      <c r="E21" s="9" t="str">
        <f t="shared" si="0"/>
        <v/>
      </c>
      <c r="F21" s="9" t="str">
        <f t="shared" si="1"/>
        <v/>
      </c>
      <c r="G21" s="9" t="s">
        <v>451</v>
      </c>
      <c r="H21" s="14" t="s">
        <v>60</v>
      </c>
      <c r="I21" s="14" t="s">
        <v>75</v>
      </c>
      <c r="J21" s="15">
        <v>0</v>
      </c>
      <c r="K21" s="16" t="s">
        <v>57</v>
      </c>
      <c r="L21" s="15">
        <v>40.06</v>
      </c>
      <c r="M21" s="16" t="s">
        <v>61</v>
      </c>
      <c r="N21" s="15">
        <v>81.290000000000006</v>
      </c>
      <c r="O21" s="16" t="s">
        <v>62</v>
      </c>
      <c r="P21" s="16">
        <v>0</v>
      </c>
      <c r="Q21" s="16" t="s">
        <v>58</v>
      </c>
      <c r="R21" s="15">
        <v>100</v>
      </c>
      <c r="S21" s="17" t="s">
        <v>59</v>
      </c>
      <c r="T21" s="15">
        <v>100</v>
      </c>
      <c r="U21" s="17" t="s">
        <v>59</v>
      </c>
      <c r="V21" s="15">
        <v>0</v>
      </c>
      <c r="W21" s="17" t="s">
        <v>59</v>
      </c>
      <c r="X21" s="15">
        <v>0</v>
      </c>
      <c r="Y21" s="17" t="s">
        <v>59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8">
        <v>0</v>
      </c>
      <c r="AZ21" s="18">
        <v>0</v>
      </c>
      <c r="BA21" s="18">
        <v>0</v>
      </c>
      <c r="BB21" s="15">
        <v>0</v>
      </c>
      <c r="BC21" s="15">
        <v>0</v>
      </c>
      <c r="BD21" s="2" t="str">
        <f t="shared" si="2"/>
        <v/>
      </c>
      <c r="BE21" s="2">
        <f t="shared" si="3"/>
        <v>0</v>
      </c>
    </row>
    <row r="22" spans="1:57" s="12" customFormat="1" ht="15.75" x14ac:dyDescent="0.25">
      <c r="A22" s="9">
        <f>IF(C22=C21,"",COUNTIF($A$7:A21,"&gt;0")+1)</f>
        <v>5</v>
      </c>
      <c r="B22" s="6" t="s">
        <v>56</v>
      </c>
      <c r="C22" s="6" t="s">
        <v>76</v>
      </c>
      <c r="D22" s="6" t="s">
        <v>77</v>
      </c>
      <c r="E22" s="9" t="str">
        <f t="shared" si="0"/>
        <v>A</v>
      </c>
      <c r="F22" s="9" t="str">
        <f t="shared" si="1"/>
        <v>TAIP</v>
      </c>
      <c r="G22" s="6" t="s">
        <v>256</v>
      </c>
      <c r="H22" s="6" t="s">
        <v>60</v>
      </c>
      <c r="I22" s="6" t="s">
        <v>370</v>
      </c>
      <c r="J22" s="6">
        <v>0</v>
      </c>
      <c r="K22" s="6" t="s">
        <v>57</v>
      </c>
      <c r="L22" s="6">
        <v>40.06</v>
      </c>
      <c r="M22" s="6" t="s">
        <v>61</v>
      </c>
      <c r="N22" s="6">
        <v>78.400000000000006</v>
      </c>
      <c r="O22" s="6" t="s">
        <v>62</v>
      </c>
      <c r="P22" s="6">
        <v>0</v>
      </c>
      <c r="Q22" s="6" t="s">
        <v>58</v>
      </c>
      <c r="R22" s="6">
        <v>100</v>
      </c>
      <c r="S22" s="6" t="s">
        <v>59</v>
      </c>
      <c r="T22" s="6">
        <v>100</v>
      </c>
      <c r="U22" s="6" t="s">
        <v>59</v>
      </c>
      <c r="V22" s="6">
        <v>0</v>
      </c>
      <c r="W22" s="6" t="s">
        <v>59</v>
      </c>
      <c r="X22" s="6">
        <v>0</v>
      </c>
      <c r="Y22" s="6" t="s">
        <v>59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2">
        <f t="shared" si="2"/>
        <v>0</v>
      </c>
      <c r="BE22" s="2">
        <f t="shared" si="3"/>
        <v>0</v>
      </c>
    </row>
    <row r="23" spans="1:57" s="12" customFormat="1" ht="15.75" x14ac:dyDescent="0.25">
      <c r="A23" s="9"/>
      <c r="B23" s="6" t="s">
        <v>56</v>
      </c>
      <c r="C23" s="6" t="s">
        <v>76</v>
      </c>
      <c r="D23" s="6" t="s">
        <v>77</v>
      </c>
      <c r="E23" s="9" t="str">
        <f t="shared" si="0"/>
        <v/>
      </c>
      <c r="F23" s="9" t="str">
        <f t="shared" ref="F23" si="4">IF(BD23&lt;25000,"TAIP","")</f>
        <v/>
      </c>
      <c r="G23" s="6" t="s">
        <v>256</v>
      </c>
      <c r="H23" s="6" t="s">
        <v>60</v>
      </c>
      <c r="I23" s="6" t="s">
        <v>371</v>
      </c>
      <c r="J23" s="6">
        <v>16443.050000000003</v>
      </c>
      <c r="K23" s="6" t="s">
        <v>57</v>
      </c>
      <c r="L23" s="6">
        <v>15.6</v>
      </c>
      <c r="M23" s="6" t="s">
        <v>61</v>
      </c>
      <c r="N23" s="6">
        <v>101.34</v>
      </c>
      <c r="O23" s="6" t="s">
        <v>62</v>
      </c>
      <c r="P23" s="6">
        <v>0</v>
      </c>
      <c r="Q23" s="6" t="s">
        <v>58</v>
      </c>
      <c r="R23" s="6">
        <v>100</v>
      </c>
      <c r="S23" s="6" t="s">
        <v>59</v>
      </c>
      <c r="T23" s="6">
        <v>100</v>
      </c>
      <c r="U23" s="6" t="s">
        <v>59</v>
      </c>
      <c r="V23" s="6">
        <v>100</v>
      </c>
      <c r="W23" s="6" t="s">
        <v>59</v>
      </c>
      <c r="X23" s="6">
        <v>0</v>
      </c>
      <c r="Y23" s="6" t="s">
        <v>59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31">
        <v>0</v>
      </c>
      <c r="AZ23" s="31">
        <v>25994.883517200004</v>
      </c>
      <c r="BA23" s="31">
        <v>0</v>
      </c>
      <c r="BB23" s="31">
        <v>0</v>
      </c>
      <c r="BC23" s="31">
        <v>256.51158000000004</v>
      </c>
      <c r="BD23" s="2" t="str">
        <f t="shared" si="2"/>
        <v/>
      </c>
      <c r="BE23" s="2">
        <f t="shared" si="3"/>
        <v>0</v>
      </c>
    </row>
    <row r="24" spans="1:57" s="12" customFormat="1" ht="15.75" x14ac:dyDescent="0.25">
      <c r="A24" s="9" t="str">
        <f>IF(C24=C22,"",COUNTIF($A$7:A22,"&gt;0")+1)</f>
        <v/>
      </c>
      <c r="B24" s="6" t="s">
        <v>56</v>
      </c>
      <c r="C24" s="6" t="s">
        <v>76</v>
      </c>
      <c r="D24" s="6" t="s">
        <v>77</v>
      </c>
      <c r="E24" s="9" t="str">
        <f t="shared" si="0"/>
        <v/>
      </c>
      <c r="F24" s="9" t="str">
        <f t="shared" si="1"/>
        <v/>
      </c>
      <c r="G24" s="6" t="s">
        <v>256</v>
      </c>
      <c r="H24" s="6" t="s">
        <v>60</v>
      </c>
      <c r="I24" s="6" t="s">
        <v>372</v>
      </c>
      <c r="J24" s="6">
        <v>0</v>
      </c>
      <c r="K24" s="6" t="s">
        <v>57</v>
      </c>
      <c r="L24" s="6">
        <v>43.07</v>
      </c>
      <c r="M24" s="6" t="s">
        <v>61</v>
      </c>
      <c r="N24" s="6">
        <v>72.73</v>
      </c>
      <c r="O24" s="6" t="s">
        <v>62</v>
      </c>
      <c r="P24" s="6">
        <v>0</v>
      </c>
      <c r="Q24" s="6" t="s">
        <v>58</v>
      </c>
      <c r="R24" s="6">
        <v>100</v>
      </c>
      <c r="S24" s="6" t="s">
        <v>59</v>
      </c>
      <c r="T24" s="6">
        <v>100</v>
      </c>
      <c r="U24" s="6" t="s">
        <v>59</v>
      </c>
      <c r="V24" s="6">
        <v>0</v>
      </c>
      <c r="W24" s="6" t="s">
        <v>59</v>
      </c>
      <c r="X24" s="6">
        <v>0</v>
      </c>
      <c r="Y24" s="6" t="s">
        <v>59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2" t="str">
        <f t="shared" si="2"/>
        <v/>
      </c>
      <c r="BE24" s="2">
        <f t="shared" si="3"/>
        <v>0</v>
      </c>
    </row>
    <row r="25" spans="1:57" s="12" customFormat="1" ht="15.75" x14ac:dyDescent="0.25">
      <c r="A25" s="9">
        <f>IF(C25=C24,"",COUNTIF($A$7:A24,"&gt;0")+1)</f>
        <v>6</v>
      </c>
      <c r="B25" s="9" t="s">
        <v>78</v>
      </c>
      <c r="C25" s="9" t="s">
        <v>79</v>
      </c>
      <c r="D25" s="9">
        <v>451418</v>
      </c>
      <c r="E25" s="9" t="str">
        <f t="shared" si="0"/>
        <v>A</v>
      </c>
      <c r="F25" s="9" t="str">
        <f t="shared" si="1"/>
        <v>TAIP</v>
      </c>
      <c r="G25" s="9" t="s">
        <v>360</v>
      </c>
      <c r="H25" s="9" t="s">
        <v>60</v>
      </c>
      <c r="I25" s="9" t="s">
        <v>254</v>
      </c>
      <c r="J25" s="9">
        <v>1155.0830000000001</v>
      </c>
      <c r="K25" s="9" t="s">
        <v>65</v>
      </c>
      <c r="L25" s="9">
        <v>33.49</v>
      </c>
      <c r="M25" s="9" t="s">
        <v>66</v>
      </c>
      <c r="N25" s="9">
        <v>55.53</v>
      </c>
      <c r="O25" s="9" t="s">
        <v>62</v>
      </c>
      <c r="P25" s="9">
        <v>0</v>
      </c>
      <c r="Q25" s="9" t="s">
        <v>58</v>
      </c>
      <c r="R25" s="9">
        <v>100</v>
      </c>
      <c r="S25" s="9" t="s">
        <v>59</v>
      </c>
      <c r="T25" s="9">
        <v>100</v>
      </c>
      <c r="U25" s="9" t="s">
        <v>59</v>
      </c>
      <c r="V25" s="9">
        <v>0</v>
      </c>
      <c r="W25" s="9" t="s">
        <v>59</v>
      </c>
      <c r="X25" s="9">
        <v>0</v>
      </c>
      <c r="Y25" s="9" t="s">
        <v>59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1">
        <v>2148.1075085750999</v>
      </c>
      <c r="AZ25" s="11">
        <v>0</v>
      </c>
      <c r="BA25" s="11">
        <v>0</v>
      </c>
      <c r="BB25" s="11">
        <v>38.683729670000005</v>
      </c>
      <c r="BC25" s="11">
        <v>0</v>
      </c>
      <c r="BD25" s="2">
        <f t="shared" si="2"/>
        <v>2149.4388130426</v>
      </c>
      <c r="BE25" s="2">
        <f t="shared" si="3"/>
        <v>2149.4388130426</v>
      </c>
    </row>
    <row r="26" spans="1:57" s="12" customFormat="1" ht="15.75" x14ac:dyDescent="0.25">
      <c r="A26" s="9" t="str">
        <f>IF(C26=C25,"",COUNTIF($A$7:A25,"&gt;0")+1)</f>
        <v/>
      </c>
      <c r="B26" s="9" t="s">
        <v>78</v>
      </c>
      <c r="C26" s="9" t="s">
        <v>79</v>
      </c>
      <c r="D26" s="9">
        <v>451418</v>
      </c>
      <c r="E26" s="9" t="str">
        <f t="shared" si="0"/>
        <v/>
      </c>
      <c r="F26" s="9" t="str">
        <f t="shared" si="1"/>
        <v/>
      </c>
      <c r="G26" s="9" t="s">
        <v>360</v>
      </c>
      <c r="H26" s="9" t="s">
        <v>60</v>
      </c>
      <c r="I26" s="9" t="s">
        <v>361</v>
      </c>
      <c r="J26" s="9">
        <v>0.42499999999999999</v>
      </c>
      <c r="K26" s="9" t="s">
        <v>57</v>
      </c>
      <c r="L26" s="9">
        <v>43.07</v>
      </c>
      <c r="M26" s="9" t="s">
        <v>61</v>
      </c>
      <c r="N26" s="9">
        <v>72.73</v>
      </c>
      <c r="O26" s="9" t="s">
        <v>62</v>
      </c>
      <c r="P26" s="9">
        <v>0</v>
      </c>
      <c r="Q26" s="9" t="s">
        <v>58</v>
      </c>
      <c r="R26" s="9">
        <v>100</v>
      </c>
      <c r="S26" s="9" t="s">
        <v>59</v>
      </c>
      <c r="T26" s="9">
        <v>100</v>
      </c>
      <c r="U26" s="9" t="s">
        <v>59</v>
      </c>
      <c r="V26" s="9">
        <v>0</v>
      </c>
      <c r="W26" s="9" t="s">
        <v>59</v>
      </c>
      <c r="X26" s="9">
        <v>0</v>
      </c>
      <c r="Y26" s="9" t="s">
        <v>59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1">
        <v>1.3313044674999999</v>
      </c>
      <c r="AZ26" s="11">
        <v>0</v>
      </c>
      <c r="BA26" s="11">
        <v>0</v>
      </c>
      <c r="BB26" s="11">
        <v>1.8304749999999998E-2</v>
      </c>
      <c r="BC26" s="11">
        <v>0</v>
      </c>
      <c r="BD26" s="2" t="str">
        <f t="shared" si="2"/>
        <v/>
      </c>
      <c r="BE26" s="2">
        <f t="shared" si="3"/>
        <v>2149.4388130426</v>
      </c>
    </row>
    <row r="27" spans="1:57" s="12" customFormat="1" ht="15.75" x14ac:dyDescent="0.25">
      <c r="A27" s="9">
        <f>IF(C27=C26,"",COUNTIF($A$7:A26,"&gt;0")+1)</f>
        <v>7</v>
      </c>
      <c r="B27" s="6" t="s">
        <v>78</v>
      </c>
      <c r="C27" s="6" t="s">
        <v>259</v>
      </c>
      <c r="D27" s="6" t="s">
        <v>80</v>
      </c>
      <c r="E27" s="9" t="str">
        <f t="shared" si="0"/>
        <v>A</v>
      </c>
      <c r="F27" s="9" t="str">
        <f t="shared" si="1"/>
        <v>TAIP</v>
      </c>
      <c r="G27" s="6" t="s">
        <v>452</v>
      </c>
      <c r="H27" s="6" t="s">
        <v>60</v>
      </c>
      <c r="I27" s="6" t="s">
        <v>254</v>
      </c>
      <c r="J27" s="6">
        <v>3949.165</v>
      </c>
      <c r="K27" s="6" t="s">
        <v>57</v>
      </c>
      <c r="L27" s="6">
        <v>33.49</v>
      </c>
      <c r="M27" s="6" t="s">
        <v>61</v>
      </c>
      <c r="N27" s="6">
        <v>55.53</v>
      </c>
      <c r="O27" s="6" t="s">
        <v>62</v>
      </c>
      <c r="P27" s="6">
        <v>0</v>
      </c>
      <c r="Q27" s="6" t="s">
        <v>58</v>
      </c>
      <c r="R27" s="6">
        <v>100</v>
      </c>
      <c r="S27" s="6" t="s">
        <v>59</v>
      </c>
      <c r="T27" s="6">
        <v>100</v>
      </c>
      <c r="U27" s="6" t="s">
        <v>59</v>
      </c>
      <c r="V27" s="6">
        <v>0</v>
      </c>
      <c r="W27" s="6" t="s">
        <v>59</v>
      </c>
      <c r="X27" s="6">
        <v>0</v>
      </c>
      <c r="Y27" s="6" t="s">
        <v>59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31">
        <v>7344.2609657504991</v>
      </c>
      <c r="AZ27" s="31">
        <v>0</v>
      </c>
      <c r="BA27" s="31">
        <v>0</v>
      </c>
      <c r="BB27" s="31">
        <v>132.25753585000001</v>
      </c>
      <c r="BC27" s="31">
        <v>0</v>
      </c>
      <c r="BD27" s="2">
        <f t="shared" si="2"/>
        <v>7344.2609657504991</v>
      </c>
      <c r="BE27" s="2">
        <f t="shared" si="3"/>
        <v>7344.2609657504991</v>
      </c>
    </row>
    <row r="28" spans="1:57" s="12" customFormat="1" ht="15.75" x14ac:dyDescent="0.25">
      <c r="A28" s="9" t="str">
        <f>IF(C28=C27,"",COUNTIF($A$7:A27,"&gt;0")+1)</f>
        <v/>
      </c>
      <c r="B28" s="6" t="s">
        <v>78</v>
      </c>
      <c r="C28" s="6" t="s">
        <v>259</v>
      </c>
      <c r="D28" s="6" t="s">
        <v>80</v>
      </c>
      <c r="E28" s="9" t="str">
        <f t="shared" si="0"/>
        <v/>
      </c>
      <c r="F28" s="9" t="str">
        <f t="shared" si="1"/>
        <v/>
      </c>
      <c r="G28" s="6" t="s">
        <v>452</v>
      </c>
      <c r="H28" s="6" t="s">
        <v>60</v>
      </c>
      <c r="I28" s="6" t="s">
        <v>257</v>
      </c>
      <c r="J28" s="6">
        <v>76190.335000000006</v>
      </c>
      <c r="K28" s="6" t="s">
        <v>57</v>
      </c>
      <c r="L28" s="6">
        <v>15.6</v>
      </c>
      <c r="M28" s="6" t="s">
        <v>61</v>
      </c>
      <c r="N28" s="6">
        <v>101.34</v>
      </c>
      <c r="O28" s="6" t="s">
        <v>62</v>
      </c>
      <c r="P28" s="6">
        <v>0</v>
      </c>
      <c r="Q28" s="6" t="s">
        <v>58</v>
      </c>
      <c r="R28" s="6">
        <v>100</v>
      </c>
      <c r="S28" s="6" t="s">
        <v>59</v>
      </c>
      <c r="T28" s="6">
        <v>100</v>
      </c>
      <c r="U28" s="6" t="s">
        <v>59</v>
      </c>
      <c r="V28" s="6">
        <v>100</v>
      </c>
      <c r="W28" s="6" t="s">
        <v>59</v>
      </c>
      <c r="X28" s="6">
        <v>0</v>
      </c>
      <c r="Y28" s="6" t="s">
        <v>59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31">
        <v>0</v>
      </c>
      <c r="AZ28" s="31">
        <v>120449.60536284001</v>
      </c>
      <c r="BA28" s="31">
        <v>0</v>
      </c>
      <c r="BB28" s="31">
        <v>0</v>
      </c>
      <c r="BC28" s="31">
        <v>1188.5692260000001</v>
      </c>
      <c r="BD28" s="2" t="str">
        <f t="shared" si="2"/>
        <v/>
      </c>
      <c r="BE28" s="2">
        <f t="shared" si="3"/>
        <v>7344.2609657504991</v>
      </c>
    </row>
    <row r="29" spans="1:57" s="12" customFormat="1" ht="15.75" x14ac:dyDescent="0.25">
      <c r="A29" s="9">
        <f>IF(C29=C28,"",COUNTIF($A$7:A28,"&gt;0")+1)</f>
        <v>8</v>
      </c>
      <c r="B29" s="9" t="s">
        <v>78</v>
      </c>
      <c r="C29" s="9" t="s">
        <v>81</v>
      </c>
      <c r="D29" s="9" t="s">
        <v>82</v>
      </c>
      <c r="E29" s="9" t="str">
        <f t="shared" si="0"/>
        <v>B</v>
      </c>
      <c r="F29" s="9" t="str">
        <f t="shared" si="1"/>
        <v/>
      </c>
      <c r="G29" s="9" t="s">
        <v>256</v>
      </c>
      <c r="H29" s="9" t="s">
        <v>60</v>
      </c>
      <c r="I29" s="9" t="s">
        <v>254</v>
      </c>
      <c r="J29" s="13">
        <v>29801.52</v>
      </c>
      <c r="K29" s="9" t="s">
        <v>65</v>
      </c>
      <c r="L29" s="9">
        <v>36.82</v>
      </c>
      <c r="M29" s="9" t="s">
        <v>66</v>
      </c>
      <c r="N29" s="9">
        <v>55.45</v>
      </c>
      <c r="O29" s="9" t="s">
        <v>62</v>
      </c>
      <c r="P29" s="9">
        <v>0</v>
      </c>
      <c r="Q29" s="9"/>
      <c r="R29" s="9">
        <v>100</v>
      </c>
      <c r="S29" s="9" t="s">
        <v>59</v>
      </c>
      <c r="T29" s="9">
        <v>100</v>
      </c>
      <c r="U29" s="9" t="s">
        <v>59</v>
      </c>
      <c r="V29" s="9">
        <v>0</v>
      </c>
      <c r="W29" s="9" t="s">
        <v>59</v>
      </c>
      <c r="X29" s="9">
        <v>0</v>
      </c>
      <c r="Y29" s="9" t="s">
        <v>59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10">
        <v>60844.800000000003</v>
      </c>
      <c r="AZ29" s="11">
        <v>0</v>
      </c>
      <c r="BA29" s="11">
        <v>0</v>
      </c>
      <c r="BB29" s="10">
        <v>1097.29</v>
      </c>
      <c r="BC29" s="11">
        <v>0</v>
      </c>
      <c r="BD29" s="2">
        <f t="shared" si="2"/>
        <v>65368.4</v>
      </c>
      <c r="BE29" s="2">
        <f t="shared" si="3"/>
        <v>65368.4</v>
      </c>
    </row>
    <row r="30" spans="1:57" s="12" customFormat="1" ht="15.75" x14ac:dyDescent="0.25">
      <c r="A30" s="9" t="str">
        <f>IF(C30=C29,"",COUNTIF($A$7:A29,"&gt;0")+1)</f>
        <v/>
      </c>
      <c r="B30" s="9" t="s">
        <v>78</v>
      </c>
      <c r="C30" s="9" t="s">
        <v>81</v>
      </c>
      <c r="D30" s="9" t="s">
        <v>82</v>
      </c>
      <c r="E30" s="9" t="str">
        <f t="shared" si="0"/>
        <v/>
      </c>
      <c r="F30" s="9" t="str">
        <f t="shared" si="1"/>
        <v/>
      </c>
      <c r="G30" s="9" t="s">
        <v>256</v>
      </c>
      <c r="H30" s="9" t="s">
        <v>60</v>
      </c>
      <c r="I30" s="9" t="s">
        <v>75</v>
      </c>
      <c r="J30" s="13">
        <v>1681</v>
      </c>
      <c r="K30" s="9" t="s">
        <v>57</v>
      </c>
      <c r="L30" s="9">
        <v>15.92</v>
      </c>
      <c r="M30" s="9" t="s">
        <v>61</v>
      </c>
      <c r="N30" s="9">
        <v>169.02</v>
      </c>
      <c r="O30" s="9" t="s">
        <v>62</v>
      </c>
      <c r="P30" s="9">
        <v>0</v>
      </c>
      <c r="Q30" s="9"/>
      <c r="R30" s="9">
        <v>100</v>
      </c>
      <c r="S30" s="9" t="s">
        <v>59</v>
      </c>
      <c r="T30" s="9">
        <v>100</v>
      </c>
      <c r="U30" s="9" t="s">
        <v>59</v>
      </c>
      <c r="V30" s="9">
        <v>0</v>
      </c>
      <c r="W30" s="9" t="s">
        <v>59</v>
      </c>
      <c r="X30" s="9">
        <v>0</v>
      </c>
      <c r="Y30" s="9" t="s">
        <v>59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10">
        <v>4523.2</v>
      </c>
      <c r="AZ30" s="11">
        <v>0</v>
      </c>
      <c r="BA30" s="11">
        <v>0</v>
      </c>
      <c r="BB30" s="11">
        <v>26.76</v>
      </c>
      <c r="BC30" s="11">
        <v>0</v>
      </c>
      <c r="BD30" s="2" t="str">
        <f t="shared" si="2"/>
        <v/>
      </c>
      <c r="BE30" s="2">
        <f t="shared" si="3"/>
        <v>65368.4</v>
      </c>
    </row>
    <row r="31" spans="1:57" s="12" customFormat="1" ht="15.75" x14ac:dyDescent="0.25">
      <c r="A31" s="9" t="str">
        <f>IF(C31=C30,"",COUNTIF($A$7:A30,"&gt;0")+1)</f>
        <v/>
      </c>
      <c r="B31" s="9" t="s">
        <v>78</v>
      </c>
      <c r="C31" s="9" t="s">
        <v>81</v>
      </c>
      <c r="D31" s="9" t="s">
        <v>82</v>
      </c>
      <c r="E31" s="9" t="str">
        <f t="shared" si="0"/>
        <v/>
      </c>
      <c r="F31" s="9" t="str">
        <f t="shared" si="1"/>
        <v/>
      </c>
      <c r="G31" s="9" t="s">
        <v>256</v>
      </c>
      <c r="H31" s="9" t="s">
        <v>60</v>
      </c>
      <c r="I31" s="9" t="s">
        <v>258</v>
      </c>
      <c r="J31" s="9">
        <v>0.12</v>
      </c>
      <c r="K31" s="9" t="s">
        <v>57</v>
      </c>
      <c r="L31" s="9">
        <v>43.07</v>
      </c>
      <c r="M31" s="9" t="s">
        <v>61</v>
      </c>
      <c r="N31" s="9">
        <v>72.73</v>
      </c>
      <c r="O31" s="9" t="s">
        <v>62</v>
      </c>
      <c r="P31" s="9">
        <v>0</v>
      </c>
      <c r="Q31" s="9"/>
      <c r="R31" s="9">
        <v>100</v>
      </c>
      <c r="S31" s="9" t="s">
        <v>59</v>
      </c>
      <c r="T31" s="9">
        <v>100</v>
      </c>
      <c r="U31" s="9" t="s">
        <v>59</v>
      </c>
      <c r="V31" s="9">
        <v>0</v>
      </c>
      <c r="W31" s="9" t="s">
        <v>59</v>
      </c>
      <c r="X31" s="9">
        <v>0</v>
      </c>
      <c r="Y31" s="9" t="s">
        <v>59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11">
        <v>0.4</v>
      </c>
      <c r="AZ31" s="11">
        <v>0</v>
      </c>
      <c r="BA31" s="11">
        <v>0</v>
      </c>
      <c r="BB31" s="11">
        <v>0.01</v>
      </c>
      <c r="BC31" s="11">
        <v>0</v>
      </c>
      <c r="BD31" s="2" t="str">
        <f t="shared" si="2"/>
        <v/>
      </c>
      <c r="BE31" s="2">
        <f t="shared" si="3"/>
        <v>65368.4</v>
      </c>
    </row>
    <row r="32" spans="1:57" s="12" customFormat="1" ht="15.75" x14ac:dyDescent="0.25">
      <c r="A32" s="9" t="str">
        <f>IF(C32=C31,"",COUNTIF($A$7:A31,"&gt;0")+1)</f>
        <v/>
      </c>
      <c r="B32" s="9" t="s">
        <v>78</v>
      </c>
      <c r="C32" s="9" t="s">
        <v>81</v>
      </c>
      <c r="D32" s="9" t="s">
        <v>82</v>
      </c>
      <c r="E32" s="9" t="str">
        <f t="shared" si="0"/>
        <v/>
      </c>
      <c r="F32" s="9" t="str">
        <f t="shared" si="1"/>
        <v/>
      </c>
      <c r="G32" s="9" t="s">
        <v>256</v>
      </c>
      <c r="H32" s="9" t="s">
        <v>60</v>
      </c>
      <c r="I32" s="9" t="s">
        <v>83</v>
      </c>
      <c r="J32" s="13">
        <v>48142.58</v>
      </c>
      <c r="K32" s="9" t="s">
        <v>57</v>
      </c>
      <c r="L32" s="9">
        <v>15.6</v>
      </c>
      <c r="M32" s="9" t="s">
        <v>61</v>
      </c>
      <c r="N32" s="9">
        <v>101.34</v>
      </c>
      <c r="O32" s="9" t="s">
        <v>62</v>
      </c>
      <c r="P32" s="9">
        <v>0</v>
      </c>
      <c r="Q32" s="9"/>
      <c r="R32" s="9">
        <v>100</v>
      </c>
      <c r="S32" s="9" t="s">
        <v>59</v>
      </c>
      <c r="T32" s="9">
        <v>100</v>
      </c>
      <c r="U32" s="9" t="s">
        <v>59</v>
      </c>
      <c r="V32" s="9">
        <v>100</v>
      </c>
      <c r="W32" s="9" t="s">
        <v>59</v>
      </c>
      <c r="X32" s="9">
        <v>0</v>
      </c>
      <c r="Y32" s="9" t="s">
        <v>59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11">
        <v>0</v>
      </c>
      <c r="AZ32" s="10">
        <v>76108.800000000003</v>
      </c>
      <c r="BA32" s="11">
        <v>0</v>
      </c>
      <c r="BB32" s="11">
        <v>0</v>
      </c>
      <c r="BC32" s="11">
        <v>751.02</v>
      </c>
      <c r="BD32" s="2" t="str">
        <f t="shared" si="2"/>
        <v/>
      </c>
      <c r="BE32" s="2">
        <f t="shared" si="3"/>
        <v>65368.4</v>
      </c>
    </row>
    <row r="33" spans="1:57" s="12" customFormat="1" ht="15.75" x14ac:dyDescent="0.25">
      <c r="A33" s="9">
        <f>IF(C33=C32,"",COUNTIF($A$7:A32,"&gt;0")+1)</f>
        <v>9</v>
      </c>
      <c r="B33" s="6" t="s">
        <v>78</v>
      </c>
      <c r="C33" s="6" t="s">
        <v>84</v>
      </c>
      <c r="D33" s="6" t="s">
        <v>85</v>
      </c>
      <c r="E33" s="9" t="str">
        <f t="shared" si="0"/>
        <v>A</v>
      </c>
      <c r="F33" s="9" t="str">
        <f t="shared" si="1"/>
        <v>TAIP</v>
      </c>
      <c r="G33" s="6" t="s">
        <v>256</v>
      </c>
      <c r="H33" s="6" t="s">
        <v>60</v>
      </c>
      <c r="I33" s="6" t="s">
        <v>287</v>
      </c>
      <c r="J33" s="6">
        <v>35.238</v>
      </c>
      <c r="K33" s="6" t="s">
        <v>65</v>
      </c>
      <c r="L33" s="6">
        <v>33.49</v>
      </c>
      <c r="M33" s="6" t="s">
        <v>66</v>
      </c>
      <c r="N33" s="6">
        <v>55.23</v>
      </c>
      <c r="O33" s="6" t="s">
        <v>62</v>
      </c>
      <c r="P33" s="6">
        <v>0</v>
      </c>
      <c r="Q33" s="6" t="s">
        <v>58</v>
      </c>
      <c r="R33" s="6">
        <v>100</v>
      </c>
      <c r="S33" s="6" t="s">
        <v>59</v>
      </c>
      <c r="T33" s="6">
        <v>100</v>
      </c>
      <c r="U33" s="6" t="s">
        <v>59</v>
      </c>
      <c r="V33" s="6">
        <v>0</v>
      </c>
      <c r="W33" s="6" t="s">
        <v>59</v>
      </c>
      <c r="X33" s="6">
        <v>0</v>
      </c>
      <c r="Y33" s="6" t="s">
        <v>59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31">
        <v>65.178061842599988</v>
      </c>
      <c r="AZ33" s="31">
        <v>0</v>
      </c>
      <c r="BA33" s="31">
        <v>0</v>
      </c>
      <c r="BB33" s="31">
        <v>1.1801206200000001</v>
      </c>
      <c r="BC33" s="31">
        <v>0</v>
      </c>
      <c r="BD33" s="2">
        <f t="shared" si="2"/>
        <v>65.178061842599988</v>
      </c>
      <c r="BE33" s="2">
        <f t="shared" si="3"/>
        <v>65.178061842599988</v>
      </c>
    </row>
    <row r="34" spans="1:57" s="12" customFormat="1" ht="15.75" x14ac:dyDescent="0.25">
      <c r="A34" s="9" t="str">
        <f>IF(C34=C33,"",COUNTIF($A$7:A33,"&gt;0")+1)</f>
        <v/>
      </c>
      <c r="B34" s="6" t="s">
        <v>78</v>
      </c>
      <c r="C34" s="6" t="s">
        <v>84</v>
      </c>
      <c r="D34" s="6" t="s">
        <v>85</v>
      </c>
      <c r="E34" s="9" t="str">
        <f t="shared" si="0"/>
        <v/>
      </c>
      <c r="F34" s="9" t="str">
        <f t="shared" si="1"/>
        <v/>
      </c>
      <c r="G34" s="6" t="s">
        <v>256</v>
      </c>
      <c r="H34" s="6" t="s">
        <v>60</v>
      </c>
      <c r="I34" s="6" t="s">
        <v>300</v>
      </c>
      <c r="J34" s="6">
        <v>2079.25</v>
      </c>
      <c r="K34" s="6" t="s">
        <v>57</v>
      </c>
      <c r="L34" s="6">
        <v>15.6</v>
      </c>
      <c r="M34" s="6" t="s">
        <v>61</v>
      </c>
      <c r="N34" s="6">
        <v>109.9</v>
      </c>
      <c r="O34" s="6" t="s">
        <v>62</v>
      </c>
      <c r="P34" s="6">
        <v>0</v>
      </c>
      <c r="Q34" s="6" t="s">
        <v>58</v>
      </c>
      <c r="R34" s="6">
        <v>100</v>
      </c>
      <c r="S34" s="6" t="s">
        <v>59</v>
      </c>
      <c r="T34" s="6">
        <v>100</v>
      </c>
      <c r="U34" s="6" t="s">
        <v>59</v>
      </c>
      <c r="V34" s="6">
        <v>100</v>
      </c>
      <c r="W34" s="6" t="s">
        <v>59</v>
      </c>
      <c r="X34" s="6">
        <v>0</v>
      </c>
      <c r="Y34" s="6" t="s">
        <v>59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31">
        <v>0</v>
      </c>
      <c r="AZ34" s="31">
        <v>3564.7493699999995</v>
      </c>
      <c r="BA34" s="31">
        <v>0</v>
      </c>
      <c r="BB34" s="31">
        <v>0</v>
      </c>
      <c r="BC34" s="31">
        <v>32.436300000000003</v>
      </c>
      <c r="BD34" s="2" t="str">
        <f t="shared" si="2"/>
        <v/>
      </c>
      <c r="BE34" s="2">
        <f t="shared" si="3"/>
        <v>65.178061842599988</v>
      </c>
    </row>
    <row r="35" spans="1:57" s="12" customFormat="1" ht="15.75" x14ac:dyDescent="0.25">
      <c r="A35" s="9">
        <f>IF(C35=C34,"",COUNTIF($A$7:A34,"&gt;0")+1)</f>
        <v>10</v>
      </c>
      <c r="B35" s="9" t="s">
        <v>78</v>
      </c>
      <c r="C35" s="9" t="s">
        <v>86</v>
      </c>
      <c r="D35" s="9" t="s">
        <v>87</v>
      </c>
      <c r="E35" s="9" t="str">
        <f t="shared" si="0"/>
        <v>A</v>
      </c>
      <c r="F35" s="9" t="str">
        <f t="shared" si="1"/>
        <v>TAIP</v>
      </c>
      <c r="G35" s="9" t="s">
        <v>256</v>
      </c>
      <c r="H35" s="9" t="s">
        <v>60</v>
      </c>
      <c r="I35" s="9" t="s">
        <v>254</v>
      </c>
      <c r="J35" s="9">
        <v>9.7000000000000003E-2</v>
      </c>
      <c r="K35" s="9" t="s">
        <v>65</v>
      </c>
      <c r="L35" s="9">
        <v>33.49</v>
      </c>
      <c r="M35" s="9" t="s">
        <v>66</v>
      </c>
      <c r="N35" s="9">
        <v>55.53</v>
      </c>
      <c r="O35" s="9" t="s">
        <v>62</v>
      </c>
      <c r="P35" s="9">
        <v>0</v>
      </c>
      <c r="Q35" s="9" t="s">
        <v>58</v>
      </c>
      <c r="R35" s="9">
        <v>100</v>
      </c>
      <c r="S35" s="9" t="s">
        <v>59</v>
      </c>
      <c r="T35" s="9">
        <v>100</v>
      </c>
      <c r="U35" s="9" t="s">
        <v>59</v>
      </c>
      <c r="V35" s="9">
        <v>0</v>
      </c>
      <c r="W35" s="9" t="s">
        <v>59</v>
      </c>
      <c r="X35" s="9">
        <v>0</v>
      </c>
      <c r="Y35" s="9" t="s">
        <v>59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11">
        <v>0.1803908709</v>
      </c>
      <c r="AZ35" s="11">
        <v>0</v>
      </c>
      <c r="BA35" s="11">
        <v>0</v>
      </c>
      <c r="BB35" s="11">
        <v>3.2485300000000003E-3</v>
      </c>
      <c r="BC35" s="11">
        <v>0</v>
      </c>
      <c r="BD35" s="2">
        <f t="shared" si="2"/>
        <v>0.1803908709</v>
      </c>
      <c r="BE35" s="2">
        <f t="shared" si="3"/>
        <v>0.1803908709</v>
      </c>
    </row>
    <row r="36" spans="1:57" s="12" customFormat="1" ht="15.75" x14ac:dyDescent="0.25">
      <c r="A36" s="9" t="str">
        <f>IF(C36=C35,"",COUNTIF($A$7:A35,"&gt;0")+1)</f>
        <v/>
      </c>
      <c r="B36" s="9" t="s">
        <v>78</v>
      </c>
      <c r="C36" s="9" t="s">
        <v>86</v>
      </c>
      <c r="D36" s="9" t="s">
        <v>87</v>
      </c>
      <c r="E36" s="9" t="str">
        <f t="shared" si="0"/>
        <v/>
      </c>
      <c r="F36" s="9" t="str">
        <f t="shared" si="1"/>
        <v/>
      </c>
      <c r="G36" s="9" t="s">
        <v>256</v>
      </c>
      <c r="H36" s="9" t="s">
        <v>60</v>
      </c>
      <c r="I36" s="9" t="s">
        <v>257</v>
      </c>
      <c r="J36" s="9">
        <v>12885</v>
      </c>
      <c r="K36" s="9" t="s">
        <v>57</v>
      </c>
      <c r="L36" s="9">
        <v>15.6</v>
      </c>
      <c r="M36" s="9" t="s">
        <v>61</v>
      </c>
      <c r="N36" s="9">
        <v>101.34</v>
      </c>
      <c r="O36" s="9" t="s">
        <v>62</v>
      </c>
      <c r="P36" s="9">
        <v>0</v>
      </c>
      <c r="Q36" s="9" t="s">
        <v>58</v>
      </c>
      <c r="R36" s="9">
        <v>100</v>
      </c>
      <c r="S36" s="9" t="s">
        <v>59</v>
      </c>
      <c r="T36" s="9">
        <v>100</v>
      </c>
      <c r="U36" s="9" t="s">
        <v>59</v>
      </c>
      <c r="V36" s="9">
        <v>100</v>
      </c>
      <c r="W36" s="9" t="s">
        <v>59</v>
      </c>
      <c r="X36" s="9">
        <v>0</v>
      </c>
      <c r="Y36" s="9" t="s">
        <v>59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11">
        <v>0</v>
      </c>
      <c r="AZ36" s="11">
        <v>20369.948039999999</v>
      </c>
      <c r="BA36" s="11">
        <v>0</v>
      </c>
      <c r="BB36" s="11">
        <v>0</v>
      </c>
      <c r="BC36" s="11">
        <v>201.006</v>
      </c>
      <c r="BD36" s="2" t="str">
        <f t="shared" si="2"/>
        <v/>
      </c>
      <c r="BE36" s="2">
        <f t="shared" si="3"/>
        <v>0.1803908709</v>
      </c>
    </row>
    <row r="37" spans="1:57" s="12" customFormat="1" ht="15.75" x14ac:dyDescent="0.25">
      <c r="A37" s="9">
        <f>IF(C37=C36,"",COUNTIF($A$7:A36,"&gt;0")+1)</f>
        <v>11</v>
      </c>
      <c r="B37" s="6" t="s">
        <v>78</v>
      </c>
      <c r="C37" s="6" t="s">
        <v>88</v>
      </c>
      <c r="D37" s="6" t="s">
        <v>89</v>
      </c>
      <c r="E37" s="9" t="str">
        <f t="shared" si="0"/>
        <v>A</v>
      </c>
      <c r="F37" s="9" t="str">
        <f t="shared" si="1"/>
        <v>TAIP</v>
      </c>
      <c r="G37" s="6" t="s">
        <v>453</v>
      </c>
      <c r="H37" s="6" t="s">
        <v>266</v>
      </c>
      <c r="I37" s="6" t="s">
        <v>368</v>
      </c>
      <c r="J37" s="6">
        <v>0</v>
      </c>
      <c r="K37" s="6" t="s">
        <v>57</v>
      </c>
      <c r="L37" s="6">
        <v>0</v>
      </c>
      <c r="M37" s="6"/>
      <c r="N37" s="6">
        <v>0.79</v>
      </c>
      <c r="O37" s="6" t="s">
        <v>268</v>
      </c>
      <c r="P37" s="6">
        <v>0</v>
      </c>
      <c r="Q37" s="6"/>
      <c r="R37" s="6">
        <v>100</v>
      </c>
      <c r="S37" s="6" t="s">
        <v>59</v>
      </c>
      <c r="T37" s="6">
        <v>4.17</v>
      </c>
      <c r="U37" s="6" t="s">
        <v>59</v>
      </c>
      <c r="V37" s="6">
        <v>0</v>
      </c>
      <c r="W37" s="6" t="s">
        <v>59</v>
      </c>
      <c r="X37" s="6">
        <v>0</v>
      </c>
      <c r="Y37" s="6" t="s">
        <v>59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2">
        <f t="shared" si="2"/>
        <v>0</v>
      </c>
      <c r="BE37" s="2">
        <f t="shared" si="3"/>
        <v>0</v>
      </c>
    </row>
    <row r="38" spans="1:57" s="12" customFormat="1" ht="15.75" x14ac:dyDescent="0.25">
      <c r="A38" s="9" t="str">
        <f>IF(C38=C37,"",COUNTIF($A$7:A37,"&gt;0")+1)</f>
        <v/>
      </c>
      <c r="B38" s="6" t="s">
        <v>78</v>
      </c>
      <c r="C38" s="6" t="s">
        <v>88</v>
      </c>
      <c r="D38" s="6" t="s">
        <v>89</v>
      </c>
      <c r="E38" s="9" t="str">
        <f t="shared" si="0"/>
        <v/>
      </c>
      <c r="F38" s="9" t="str">
        <f t="shared" si="1"/>
        <v/>
      </c>
      <c r="G38" s="6" t="s">
        <v>453</v>
      </c>
      <c r="H38" s="6" t="s">
        <v>266</v>
      </c>
      <c r="I38" s="6" t="s">
        <v>369</v>
      </c>
      <c r="J38" s="6">
        <v>0</v>
      </c>
      <c r="K38" s="6" t="s">
        <v>57</v>
      </c>
      <c r="L38" s="6">
        <v>0</v>
      </c>
      <c r="M38" s="6"/>
      <c r="N38" s="6">
        <v>1.0900000000000001</v>
      </c>
      <c r="O38" s="6" t="s">
        <v>268</v>
      </c>
      <c r="P38" s="6">
        <v>0</v>
      </c>
      <c r="Q38" s="6"/>
      <c r="R38" s="6">
        <v>100</v>
      </c>
      <c r="S38" s="6" t="s">
        <v>59</v>
      </c>
      <c r="T38" s="6">
        <v>2.04</v>
      </c>
      <c r="U38" s="6" t="s">
        <v>59</v>
      </c>
      <c r="V38" s="6">
        <v>0</v>
      </c>
      <c r="W38" s="6" t="s">
        <v>59</v>
      </c>
      <c r="X38" s="6">
        <v>0</v>
      </c>
      <c r="Y38" s="6" t="s">
        <v>59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2" t="str">
        <f t="shared" si="2"/>
        <v/>
      </c>
      <c r="BE38" s="2">
        <f t="shared" si="3"/>
        <v>0</v>
      </c>
    </row>
    <row r="39" spans="1:57" s="12" customFormat="1" ht="15.75" x14ac:dyDescent="0.25">
      <c r="A39" s="9" t="str">
        <f>IF(C39=C38,"",COUNTIF($A$7:A38,"&gt;0")+1)</f>
        <v/>
      </c>
      <c r="B39" s="6" t="s">
        <v>78</v>
      </c>
      <c r="C39" s="6" t="s">
        <v>88</v>
      </c>
      <c r="D39" s="6" t="s">
        <v>89</v>
      </c>
      <c r="E39" s="9" t="str">
        <f t="shared" si="0"/>
        <v/>
      </c>
      <c r="F39" s="9" t="str">
        <f t="shared" si="1"/>
        <v/>
      </c>
      <c r="G39" s="6" t="s">
        <v>451</v>
      </c>
      <c r="H39" s="6" t="s">
        <v>60</v>
      </c>
      <c r="I39" s="6" t="s">
        <v>255</v>
      </c>
      <c r="J39" s="6">
        <v>0</v>
      </c>
      <c r="K39" s="6" t="s">
        <v>57</v>
      </c>
      <c r="L39" s="6">
        <v>10.199999999999999</v>
      </c>
      <c r="M39" s="6" t="s">
        <v>61</v>
      </c>
      <c r="N39" s="6">
        <v>0</v>
      </c>
      <c r="O39" s="6" t="s">
        <v>62</v>
      </c>
      <c r="P39" s="6">
        <v>0</v>
      </c>
      <c r="Q39" s="6"/>
      <c r="R39" s="6">
        <v>100</v>
      </c>
      <c r="S39" s="6" t="s">
        <v>59</v>
      </c>
      <c r="T39" s="6">
        <v>100</v>
      </c>
      <c r="U39" s="6" t="s">
        <v>59</v>
      </c>
      <c r="V39" s="6">
        <v>100</v>
      </c>
      <c r="W39" s="6" t="s">
        <v>59</v>
      </c>
      <c r="X39" s="6">
        <v>0</v>
      </c>
      <c r="Y39" s="6" t="s">
        <v>59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2" t="str">
        <f t="shared" si="2"/>
        <v/>
      </c>
      <c r="BE39" s="2">
        <f t="shared" si="3"/>
        <v>0</v>
      </c>
    </row>
    <row r="40" spans="1:57" s="12" customFormat="1" ht="15.75" x14ac:dyDescent="0.25">
      <c r="A40" s="9">
        <f>IF(C40=C39,"",COUNTIF($A$7:A39,"&gt;0")+1)</f>
        <v>12</v>
      </c>
      <c r="B40" s="9" t="s">
        <v>78</v>
      </c>
      <c r="C40" s="9" t="s">
        <v>90</v>
      </c>
      <c r="D40" s="9" t="s">
        <v>91</v>
      </c>
      <c r="E40" s="9" t="str">
        <f t="shared" si="0"/>
        <v>B</v>
      </c>
      <c r="F40" s="9" t="str">
        <f>IF(BD40&lt;25000,"TAIP","")</f>
        <v/>
      </c>
      <c r="G40" s="9" t="s">
        <v>256</v>
      </c>
      <c r="H40" s="9" t="s">
        <v>60</v>
      </c>
      <c r="I40" s="9" t="s">
        <v>72</v>
      </c>
      <c r="J40" s="9">
        <v>89053.02</v>
      </c>
      <c r="K40" s="9" t="s">
        <v>65</v>
      </c>
      <c r="L40" s="9">
        <v>33.49</v>
      </c>
      <c r="M40" s="9" t="s">
        <v>66</v>
      </c>
      <c r="N40" s="9">
        <v>55.23</v>
      </c>
      <c r="O40" s="9" t="s">
        <v>62</v>
      </c>
      <c r="P40" s="9">
        <v>0</v>
      </c>
      <c r="Q40" s="9" t="s">
        <v>58</v>
      </c>
      <c r="R40" s="9">
        <v>100</v>
      </c>
      <c r="S40" s="9" t="s">
        <v>59</v>
      </c>
      <c r="T40" s="9">
        <v>100</v>
      </c>
      <c r="U40" s="9" t="s">
        <v>59</v>
      </c>
      <c r="V40" s="9">
        <v>0</v>
      </c>
      <c r="W40" s="9" t="s">
        <v>59</v>
      </c>
      <c r="X40" s="9">
        <v>0</v>
      </c>
      <c r="Y40" s="9" t="s">
        <v>59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11">
        <v>164717.15888615401</v>
      </c>
      <c r="AZ40" s="11">
        <v>0</v>
      </c>
      <c r="BA40" s="11">
        <v>0</v>
      </c>
      <c r="BB40" s="11">
        <v>2982.3856398000003</v>
      </c>
      <c r="BC40" s="11">
        <v>0</v>
      </c>
      <c r="BD40" s="2">
        <f t="shared" si="2"/>
        <v>323779.20893155254</v>
      </c>
      <c r="BE40" s="2">
        <f t="shared" si="3"/>
        <v>323779.20893155254</v>
      </c>
    </row>
    <row r="41" spans="1:57" s="12" customFormat="1" ht="15.75" x14ac:dyDescent="0.25">
      <c r="A41" s="9"/>
      <c r="B41" s="9" t="s">
        <v>78</v>
      </c>
      <c r="C41" s="9" t="s">
        <v>90</v>
      </c>
      <c r="D41" s="9" t="s">
        <v>91</v>
      </c>
      <c r="E41" s="9" t="str">
        <f t="shared" si="0"/>
        <v/>
      </c>
      <c r="F41" s="9"/>
      <c r="G41" s="9" t="s">
        <v>256</v>
      </c>
      <c r="H41" s="9" t="s">
        <v>60</v>
      </c>
      <c r="I41" s="9" t="s">
        <v>75</v>
      </c>
      <c r="J41" s="9">
        <v>145.41999999999999</v>
      </c>
      <c r="K41" s="9" t="s">
        <v>57</v>
      </c>
      <c r="L41" s="9">
        <v>40.06</v>
      </c>
      <c r="M41" s="9" t="s">
        <v>61</v>
      </c>
      <c r="N41" s="9">
        <v>77.599999999999994</v>
      </c>
      <c r="O41" s="9" t="s">
        <v>62</v>
      </c>
      <c r="P41" s="9">
        <v>0</v>
      </c>
      <c r="Q41" s="9" t="s">
        <v>58</v>
      </c>
      <c r="R41" s="9">
        <v>100</v>
      </c>
      <c r="S41" s="9" t="s">
        <v>59</v>
      </c>
      <c r="T41" s="9">
        <v>100</v>
      </c>
      <c r="U41" s="9" t="s">
        <v>59</v>
      </c>
      <c r="V41" s="9">
        <v>0</v>
      </c>
      <c r="W41" s="9" t="s">
        <v>59</v>
      </c>
      <c r="X41" s="9">
        <v>0</v>
      </c>
      <c r="Y41" s="9" t="s">
        <v>59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11">
        <v>452.06075551999999</v>
      </c>
      <c r="AZ41" s="11">
        <v>0</v>
      </c>
      <c r="BA41" s="11">
        <v>0</v>
      </c>
      <c r="BB41" s="11">
        <v>5.8255252000000004</v>
      </c>
      <c r="BC41" s="11">
        <v>0</v>
      </c>
      <c r="BD41" s="2" t="str">
        <f t="shared" si="2"/>
        <v/>
      </c>
      <c r="BE41" s="2">
        <f t="shared" si="3"/>
        <v>323779.20893155254</v>
      </c>
    </row>
    <row r="42" spans="1:57" s="12" customFormat="1" ht="15.75" x14ac:dyDescent="0.25">
      <c r="A42" s="9"/>
      <c r="B42" s="9" t="s">
        <v>78</v>
      </c>
      <c r="C42" s="9" t="s">
        <v>90</v>
      </c>
      <c r="D42" s="9" t="s">
        <v>91</v>
      </c>
      <c r="E42" s="9" t="str">
        <f t="shared" si="0"/>
        <v/>
      </c>
      <c r="F42" s="9"/>
      <c r="G42" s="9" t="s">
        <v>256</v>
      </c>
      <c r="H42" s="9" t="s">
        <v>60</v>
      </c>
      <c r="I42" s="9" t="s">
        <v>92</v>
      </c>
      <c r="J42" s="9">
        <v>0</v>
      </c>
      <c r="K42" s="9" t="s">
        <v>57</v>
      </c>
      <c r="L42" s="9">
        <v>11.72</v>
      </c>
      <c r="M42" s="9" t="s">
        <v>61</v>
      </c>
      <c r="N42" s="9">
        <v>104.34</v>
      </c>
      <c r="O42" s="9" t="s">
        <v>62</v>
      </c>
      <c r="P42" s="9">
        <v>0</v>
      </c>
      <c r="Q42" s="9" t="s">
        <v>58</v>
      </c>
      <c r="R42" s="9">
        <v>100</v>
      </c>
      <c r="S42" s="9" t="s">
        <v>59</v>
      </c>
      <c r="T42" s="9">
        <v>100</v>
      </c>
      <c r="U42" s="9" t="s">
        <v>59</v>
      </c>
      <c r="V42" s="9">
        <v>0</v>
      </c>
      <c r="W42" s="9" t="s">
        <v>59</v>
      </c>
      <c r="X42" s="9">
        <v>0</v>
      </c>
      <c r="Y42" s="9" t="s">
        <v>59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2" t="str">
        <f t="shared" si="2"/>
        <v/>
      </c>
      <c r="BE42" s="2">
        <f t="shared" si="3"/>
        <v>323779.20893155254</v>
      </c>
    </row>
    <row r="43" spans="1:57" s="12" customFormat="1" ht="15.75" x14ac:dyDescent="0.25">
      <c r="A43" s="9" t="str">
        <f>IF(C43=C40,"",COUNTIF($A$7:A40,"&gt;0")+1)</f>
        <v/>
      </c>
      <c r="B43" s="9" t="s">
        <v>78</v>
      </c>
      <c r="C43" s="9" t="s">
        <v>90</v>
      </c>
      <c r="D43" s="9" t="s">
        <v>91</v>
      </c>
      <c r="E43" s="9" t="str">
        <f t="shared" si="0"/>
        <v/>
      </c>
      <c r="F43" s="9"/>
      <c r="G43" s="9" t="s">
        <v>256</v>
      </c>
      <c r="H43" s="9" t="s">
        <v>60</v>
      </c>
      <c r="I43" s="9" t="s">
        <v>83</v>
      </c>
      <c r="J43" s="9">
        <v>66773.251999999993</v>
      </c>
      <c r="K43" s="9" t="s">
        <v>57</v>
      </c>
      <c r="L43" s="9">
        <v>15.6</v>
      </c>
      <c r="M43" s="9" t="s">
        <v>61</v>
      </c>
      <c r="N43" s="9">
        <v>109.9</v>
      </c>
      <c r="O43" s="9" t="s">
        <v>62</v>
      </c>
      <c r="P43" s="9">
        <v>0</v>
      </c>
      <c r="Q43" s="9" t="s">
        <v>58</v>
      </c>
      <c r="R43" s="9">
        <v>100</v>
      </c>
      <c r="S43" s="9" t="s">
        <v>59</v>
      </c>
      <c r="T43" s="9">
        <v>100</v>
      </c>
      <c r="U43" s="9" t="s">
        <v>59</v>
      </c>
      <c r="V43" s="9">
        <v>100</v>
      </c>
      <c r="W43" s="9" t="s">
        <v>59</v>
      </c>
      <c r="X43" s="9">
        <v>0</v>
      </c>
      <c r="Y43" s="9" t="s">
        <v>59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11">
        <v>0</v>
      </c>
      <c r="AZ43" s="11">
        <v>114478.73415887999</v>
      </c>
      <c r="BA43" s="11">
        <v>0</v>
      </c>
      <c r="BB43" s="11">
        <v>0</v>
      </c>
      <c r="BC43" s="11">
        <v>1041.6627311999998</v>
      </c>
      <c r="BD43" s="2" t="str">
        <f t="shared" si="2"/>
        <v/>
      </c>
      <c r="BE43" s="2">
        <f t="shared" si="3"/>
        <v>323779.20893155254</v>
      </c>
    </row>
    <row r="44" spans="1:57" s="12" customFormat="1" ht="15.75" x14ac:dyDescent="0.25">
      <c r="A44" s="9" t="str">
        <f>IF(C44=C43,"",COUNTIF($A$7:A43,"&gt;0")+1)</f>
        <v/>
      </c>
      <c r="B44" s="9" t="s">
        <v>78</v>
      </c>
      <c r="C44" s="9" t="s">
        <v>90</v>
      </c>
      <c r="D44" s="9" t="s">
        <v>91</v>
      </c>
      <c r="E44" s="9" t="str">
        <f t="shared" si="0"/>
        <v/>
      </c>
      <c r="F44" s="9"/>
      <c r="G44" s="9" t="s">
        <v>256</v>
      </c>
      <c r="H44" s="9" t="s">
        <v>60</v>
      </c>
      <c r="I44" s="9" t="s">
        <v>93</v>
      </c>
      <c r="J44" s="9">
        <v>0</v>
      </c>
      <c r="K44" s="9" t="s">
        <v>57</v>
      </c>
      <c r="L44" s="9">
        <v>46.42</v>
      </c>
      <c r="M44" s="9" t="s">
        <v>61</v>
      </c>
      <c r="N44" s="9">
        <v>65.42</v>
      </c>
      <c r="O44" s="9" t="s">
        <v>62</v>
      </c>
      <c r="P44" s="9">
        <v>0</v>
      </c>
      <c r="Q44" s="9" t="s">
        <v>58</v>
      </c>
      <c r="R44" s="9">
        <v>100</v>
      </c>
      <c r="S44" s="9" t="s">
        <v>59</v>
      </c>
      <c r="T44" s="9">
        <v>100</v>
      </c>
      <c r="U44" s="9" t="s">
        <v>59</v>
      </c>
      <c r="V44" s="9">
        <v>0</v>
      </c>
      <c r="W44" s="9" t="s">
        <v>59</v>
      </c>
      <c r="X44" s="9">
        <v>0</v>
      </c>
      <c r="Y44" s="9" t="s">
        <v>59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2" t="str">
        <f t="shared" si="2"/>
        <v/>
      </c>
      <c r="BE44" s="2">
        <f t="shared" si="3"/>
        <v>323779.20893155254</v>
      </c>
    </row>
    <row r="45" spans="1:57" s="12" customFormat="1" ht="15.75" x14ac:dyDescent="0.25">
      <c r="A45" s="9" t="str">
        <f>IF(C45=C44,"",COUNTIF($A$7:A44,"&gt;0")+1)</f>
        <v/>
      </c>
      <c r="B45" s="9" t="s">
        <v>78</v>
      </c>
      <c r="C45" s="9" t="s">
        <v>90</v>
      </c>
      <c r="D45" s="9" t="s">
        <v>91</v>
      </c>
      <c r="E45" s="9" t="str">
        <f t="shared" si="0"/>
        <v/>
      </c>
      <c r="F45" s="9"/>
      <c r="G45" s="9" t="s">
        <v>256</v>
      </c>
      <c r="H45" s="9" t="s">
        <v>60</v>
      </c>
      <c r="I45" s="9" t="s">
        <v>94</v>
      </c>
      <c r="J45" s="9">
        <v>0</v>
      </c>
      <c r="K45" s="9" t="s">
        <v>57</v>
      </c>
      <c r="L45" s="9">
        <v>43.07</v>
      </c>
      <c r="M45" s="9" t="s">
        <v>61</v>
      </c>
      <c r="N45" s="9">
        <v>72.89</v>
      </c>
      <c r="O45" s="9" t="s">
        <v>62</v>
      </c>
      <c r="P45" s="9">
        <v>0</v>
      </c>
      <c r="Q45" s="9" t="s">
        <v>58</v>
      </c>
      <c r="R45" s="9">
        <v>100</v>
      </c>
      <c r="S45" s="9" t="s">
        <v>59</v>
      </c>
      <c r="T45" s="9">
        <v>100</v>
      </c>
      <c r="U45" s="9" t="s">
        <v>59</v>
      </c>
      <c r="V45" s="9">
        <v>0</v>
      </c>
      <c r="W45" s="9" t="s">
        <v>59</v>
      </c>
      <c r="X45" s="9">
        <v>0</v>
      </c>
      <c r="Y45" s="9" t="s">
        <v>59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2" t="str">
        <f t="shared" si="2"/>
        <v/>
      </c>
      <c r="BE45" s="2">
        <f t="shared" si="3"/>
        <v>323779.20893155254</v>
      </c>
    </row>
    <row r="46" spans="1:57" s="12" customFormat="1" ht="15.75" x14ac:dyDescent="0.25">
      <c r="A46" s="9"/>
      <c r="B46" s="9" t="s">
        <v>78</v>
      </c>
      <c r="C46" s="9" t="s">
        <v>321</v>
      </c>
      <c r="D46" s="9" t="s">
        <v>91</v>
      </c>
      <c r="E46" s="9" t="str">
        <f t="shared" si="0"/>
        <v/>
      </c>
      <c r="F46" s="9"/>
      <c r="G46" s="9" t="s">
        <v>256</v>
      </c>
      <c r="H46" s="9" t="s">
        <v>60</v>
      </c>
      <c r="I46" s="9" t="s">
        <v>72</v>
      </c>
      <c r="J46" s="9">
        <v>85072.044999999998</v>
      </c>
      <c r="K46" s="9" t="s">
        <v>65</v>
      </c>
      <c r="L46" s="9">
        <v>33.49</v>
      </c>
      <c r="M46" s="9" t="s">
        <v>66</v>
      </c>
      <c r="N46" s="9">
        <v>55.53</v>
      </c>
      <c r="O46" s="9" t="s">
        <v>62</v>
      </c>
      <c r="P46" s="9">
        <v>0</v>
      </c>
      <c r="Q46" s="9" t="s">
        <v>58</v>
      </c>
      <c r="R46" s="9">
        <v>100</v>
      </c>
      <c r="S46" s="9" t="s">
        <v>59</v>
      </c>
      <c r="T46" s="9">
        <v>100</v>
      </c>
      <c r="U46" s="9" t="s">
        <v>59</v>
      </c>
      <c r="V46" s="9">
        <v>0</v>
      </c>
      <c r="W46" s="9" t="s">
        <v>59</v>
      </c>
      <c r="X46" s="9">
        <v>0</v>
      </c>
      <c r="Y46" s="9" t="s">
        <v>59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11">
        <v>158208.4565648865</v>
      </c>
      <c r="AZ46" s="11">
        <v>0</v>
      </c>
      <c r="BA46" s="11">
        <v>0</v>
      </c>
      <c r="BB46" s="11">
        <v>2849.0627870499998</v>
      </c>
      <c r="BC46" s="11">
        <v>0</v>
      </c>
      <c r="BD46" s="2" t="str">
        <f t="shared" si="2"/>
        <v/>
      </c>
      <c r="BE46" s="2">
        <f t="shared" si="3"/>
        <v>323779.20893155254</v>
      </c>
    </row>
    <row r="47" spans="1:57" s="12" customFormat="1" ht="15.75" x14ac:dyDescent="0.25">
      <c r="A47" s="9"/>
      <c r="B47" s="9" t="s">
        <v>78</v>
      </c>
      <c r="C47" s="9" t="s">
        <v>321</v>
      </c>
      <c r="D47" s="9" t="s">
        <v>91</v>
      </c>
      <c r="E47" s="9" t="str">
        <f t="shared" si="0"/>
        <v/>
      </c>
      <c r="F47" s="9"/>
      <c r="G47" s="9" t="s">
        <v>256</v>
      </c>
      <c r="H47" s="9" t="s">
        <v>60</v>
      </c>
      <c r="I47" s="9" t="s">
        <v>75</v>
      </c>
      <c r="J47" s="9">
        <v>127.848</v>
      </c>
      <c r="K47" s="9" t="s">
        <v>57</v>
      </c>
      <c r="L47" s="9">
        <v>40.06</v>
      </c>
      <c r="M47" s="9" t="s">
        <v>61</v>
      </c>
      <c r="N47" s="9">
        <v>78.400000000000006</v>
      </c>
      <c r="O47" s="9" t="s">
        <v>62</v>
      </c>
      <c r="P47" s="9">
        <v>0</v>
      </c>
      <c r="Q47" s="9" t="s">
        <v>58</v>
      </c>
      <c r="R47" s="9">
        <v>100</v>
      </c>
      <c r="S47" s="9" t="s">
        <v>59</v>
      </c>
      <c r="T47" s="9">
        <v>100</v>
      </c>
      <c r="U47" s="9" t="s">
        <v>59</v>
      </c>
      <c r="V47" s="9">
        <v>0</v>
      </c>
      <c r="W47" s="9" t="s">
        <v>59</v>
      </c>
      <c r="X47" s="9">
        <v>0</v>
      </c>
      <c r="Y47" s="9" t="s">
        <v>59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11">
        <v>401.53272499200006</v>
      </c>
      <c r="AZ47" s="11">
        <v>0</v>
      </c>
      <c r="BA47" s="11">
        <v>0</v>
      </c>
      <c r="BB47" s="11">
        <v>5.1215908800000003</v>
      </c>
      <c r="BC47" s="11">
        <v>0</v>
      </c>
      <c r="BD47" s="2" t="str">
        <f t="shared" si="2"/>
        <v/>
      </c>
      <c r="BE47" s="2">
        <f t="shared" si="3"/>
        <v>323779.20893155254</v>
      </c>
    </row>
    <row r="48" spans="1:57" s="12" customFormat="1" ht="15.75" x14ac:dyDescent="0.25">
      <c r="A48" s="9"/>
      <c r="B48" s="9" t="s">
        <v>78</v>
      </c>
      <c r="C48" s="9" t="s">
        <v>321</v>
      </c>
      <c r="D48" s="9" t="s">
        <v>91</v>
      </c>
      <c r="E48" s="9" t="str">
        <f t="shared" si="0"/>
        <v/>
      </c>
      <c r="F48" s="9"/>
      <c r="G48" s="9" t="s">
        <v>256</v>
      </c>
      <c r="H48" s="9" t="s">
        <v>60</v>
      </c>
      <c r="I48" s="9" t="s">
        <v>92</v>
      </c>
      <c r="J48" s="9">
        <v>0</v>
      </c>
      <c r="K48" s="9" t="s">
        <v>57</v>
      </c>
      <c r="L48" s="9">
        <v>11.72</v>
      </c>
      <c r="M48" s="9" t="s">
        <v>61</v>
      </c>
      <c r="N48" s="9">
        <v>104.34</v>
      </c>
      <c r="O48" s="9" t="s">
        <v>62</v>
      </c>
      <c r="P48" s="9">
        <v>0</v>
      </c>
      <c r="Q48" s="9" t="s">
        <v>58</v>
      </c>
      <c r="R48" s="9">
        <v>100</v>
      </c>
      <c r="S48" s="9" t="s">
        <v>59</v>
      </c>
      <c r="T48" s="9">
        <v>100</v>
      </c>
      <c r="U48" s="9" t="s">
        <v>59</v>
      </c>
      <c r="V48" s="9">
        <v>0</v>
      </c>
      <c r="W48" s="9" t="s">
        <v>59</v>
      </c>
      <c r="X48" s="9">
        <v>0</v>
      </c>
      <c r="Y48" s="9" t="s">
        <v>59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2" t="str">
        <f t="shared" si="2"/>
        <v/>
      </c>
      <c r="BE48" s="2">
        <f t="shared" si="3"/>
        <v>323779.20893155254</v>
      </c>
    </row>
    <row r="49" spans="1:57" s="12" customFormat="1" ht="15.75" x14ac:dyDescent="0.25">
      <c r="A49" s="9"/>
      <c r="B49" s="9" t="s">
        <v>78</v>
      </c>
      <c r="C49" s="9" t="s">
        <v>321</v>
      </c>
      <c r="D49" s="9" t="s">
        <v>91</v>
      </c>
      <c r="E49" s="9" t="str">
        <f t="shared" si="0"/>
        <v/>
      </c>
      <c r="F49" s="9"/>
      <c r="G49" s="9" t="s">
        <v>256</v>
      </c>
      <c r="H49" s="9" t="s">
        <v>60</v>
      </c>
      <c r="I49" s="9" t="s">
        <v>83</v>
      </c>
      <c r="J49" s="9">
        <v>168187.64499999999</v>
      </c>
      <c r="K49" s="9" t="s">
        <v>57</v>
      </c>
      <c r="L49" s="9">
        <v>15.6</v>
      </c>
      <c r="M49" s="9" t="s">
        <v>61</v>
      </c>
      <c r="N49" s="9">
        <v>101.34</v>
      </c>
      <c r="O49" s="9" t="s">
        <v>62</v>
      </c>
      <c r="P49" s="9">
        <v>0</v>
      </c>
      <c r="Q49" s="9" t="s">
        <v>58</v>
      </c>
      <c r="R49" s="9">
        <v>100</v>
      </c>
      <c r="S49" s="9" t="s">
        <v>59</v>
      </c>
      <c r="T49" s="9">
        <v>100</v>
      </c>
      <c r="U49" s="9" t="s">
        <v>59</v>
      </c>
      <c r="V49" s="9">
        <v>100</v>
      </c>
      <c r="W49" s="9" t="s">
        <v>59</v>
      </c>
      <c r="X49" s="9">
        <v>0</v>
      </c>
      <c r="Y49" s="9" t="s">
        <v>59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11">
        <v>0</v>
      </c>
      <c r="AZ49" s="11">
        <v>265888.52073107997</v>
      </c>
      <c r="BA49" s="11">
        <v>0</v>
      </c>
      <c r="BB49" s="11">
        <v>0</v>
      </c>
      <c r="BC49" s="11">
        <v>2623.7272619999994</v>
      </c>
      <c r="BD49" s="2" t="str">
        <f t="shared" si="2"/>
        <v/>
      </c>
      <c r="BE49" s="2">
        <f t="shared" si="3"/>
        <v>323779.20893155254</v>
      </c>
    </row>
    <row r="50" spans="1:57" s="12" customFormat="1" ht="15.75" x14ac:dyDescent="0.25">
      <c r="A50" s="9"/>
      <c r="B50" s="9" t="s">
        <v>78</v>
      </c>
      <c r="C50" s="9" t="s">
        <v>321</v>
      </c>
      <c r="D50" s="9" t="s">
        <v>91</v>
      </c>
      <c r="E50" s="9" t="str">
        <f t="shared" si="0"/>
        <v/>
      </c>
      <c r="F50" s="9"/>
      <c r="G50" s="9" t="s">
        <v>256</v>
      </c>
      <c r="H50" s="9" t="s">
        <v>60</v>
      </c>
      <c r="I50" s="9" t="s">
        <v>93</v>
      </c>
      <c r="J50" s="9">
        <v>0</v>
      </c>
      <c r="K50" s="9" t="s">
        <v>57</v>
      </c>
      <c r="L50" s="9">
        <v>46.42</v>
      </c>
      <c r="M50" s="9" t="s">
        <v>61</v>
      </c>
      <c r="N50" s="9">
        <v>66.34</v>
      </c>
      <c r="O50" s="9" t="s">
        <v>62</v>
      </c>
      <c r="P50" s="9">
        <v>0</v>
      </c>
      <c r="Q50" s="9" t="s">
        <v>58</v>
      </c>
      <c r="R50" s="9">
        <v>100</v>
      </c>
      <c r="S50" s="9" t="s">
        <v>59</v>
      </c>
      <c r="T50" s="9">
        <v>100</v>
      </c>
      <c r="U50" s="9" t="s">
        <v>59</v>
      </c>
      <c r="V50" s="9">
        <v>0</v>
      </c>
      <c r="W50" s="9" t="s">
        <v>59</v>
      </c>
      <c r="X50" s="9">
        <v>0</v>
      </c>
      <c r="Y50" s="9" t="s">
        <v>59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2" t="str">
        <f t="shared" si="2"/>
        <v/>
      </c>
      <c r="BE50" s="2">
        <f t="shared" si="3"/>
        <v>323779.20893155254</v>
      </c>
    </row>
    <row r="51" spans="1:57" s="12" customFormat="1" ht="15.75" x14ac:dyDescent="0.25">
      <c r="A51" s="9"/>
      <c r="B51" s="9" t="s">
        <v>78</v>
      </c>
      <c r="C51" s="9" t="s">
        <v>321</v>
      </c>
      <c r="D51" s="9" t="s">
        <v>91</v>
      </c>
      <c r="E51" s="9" t="str">
        <f t="shared" si="0"/>
        <v/>
      </c>
      <c r="F51" s="9"/>
      <c r="G51" s="9" t="s">
        <v>256</v>
      </c>
      <c r="H51" s="9" t="s">
        <v>60</v>
      </c>
      <c r="I51" s="9" t="s">
        <v>94</v>
      </c>
      <c r="J51" s="9">
        <v>0</v>
      </c>
      <c r="K51" s="9" t="s">
        <v>57</v>
      </c>
      <c r="L51" s="9">
        <v>43.07</v>
      </c>
      <c r="M51" s="9" t="s">
        <v>61</v>
      </c>
      <c r="N51" s="9">
        <v>72.73</v>
      </c>
      <c r="O51" s="9" t="s">
        <v>62</v>
      </c>
      <c r="P51" s="9">
        <v>0</v>
      </c>
      <c r="Q51" s="9" t="s">
        <v>58</v>
      </c>
      <c r="R51" s="9">
        <v>100</v>
      </c>
      <c r="S51" s="9" t="s">
        <v>59</v>
      </c>
      <c r="T51" s="9">
        <v>100</v>
      </c>
      <c r="U51" s="9" t="s">
        <v>59</v>
      </c>
      <c r="V51" s="9">
        <v>0</v>
      </c>
      <c r="W51" s="9" t="s">
        <v>59</v>
      </c>
      <c r="X51" s="9">
        <v>0</v>
      </c>
      <c r="Y51" s="9" t="s">
        <v>59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2" t="str">
        <f t="shared" si="2"/>
        <v/>
      </c>
      <c r="BE51" s="2">
        <f t="shared" si="3"/>
        <v>323779.20893155254</v>
      </c>
    </row>
    <row r="52" spans="1:57" s="12" customFormat="1" ht="15.75" x14ac:dyDescent="0.25">
      <c r="A52" s="9">
        <f>IF(C52=C45,"",COUNTIF($A$7:A45,"&gt;0")+1)</f>
        <v>13</v>
      </c>
      <c r="B52" s="6" t="s">
        <v>78</v>
      </c>
      <c r="C52" s="6" t="s">
        <v>322</v>
      </c>
      <c r="D52" s="6" t="s">
        <v>96</v>
      </c>
      <c r="E52" s="9" t="str">
        <f t="shared" si="0"/>
        <v>A</v>
      </c>
      <c r="F52" s="9" t="str">
        <f t="shared" si="1"/>
        <v>TAIP</v>
      </c>
      <c r="G52" s="6" t="s">
        <v>256</v>
      </c>
      <c r="H52" s="6" t="s">
        <v>60</v>
      </c>
      <c r="I52" s="6" t="s">
        <v>72</v>
      </c>
      <c r="J52" s="6">
        <v>0</v>
      </c>
      <c r="K52" s="6" t="s">
        <v>65</v>
      </c>
      <c r="L52" s="6">
        <v>33.49</v>
      </c>
      <c r="M52" s="6" t="s">
        <v>66</v>
      </c>
      <c r="N52" s="6">
        <v>55.23</v>
      </c>
      <c r="O52" s="6" t="s">
        <v>62</v>
      </c>
      <c r="P52" s="6">
        <v>0</v>
      </c>
      <c r="Q52" s="6" t="s">
        <v>58</v>
      </c>
      <c r="R52" s="6">
        <v>100</v>
      </c>
      <c r="S52" s="6" t="s">
        <v>59</v>
      </c>
      <c r="T52" s="6">
        <v>100</v>
      </c>
      <c r="U52" s="6" t="s">
        <v>59</v>
      </c>
      <c r="V52" s="6">
        <v>0</v>
      </c>
      <c r="W52" s="6" t="s">
        <v>59</v>
      </c>
      <c r="X52" s="6">
        <v>0</v>
      </c>
      <c r="Y52" s="6" t="s">
        <v>59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2">
        <f t="shared" si="2"/>
        <v>0</v>
      </c>
      <c r="BE52" s="2">
        <f t="shared" si="3"/>
        <v>0</v>
      </c>
    </row>
    <row r="53" spans="1:57" s="12" customFormat="1" ht="15.75" x14ac:dyDescent="0.25">
      <c r="A53" s="9">
        <f>IF(C53=C52,"",COUNTIF($A$7:A52,"&gt;0")+1)</f>
        <v>14</v>
      </c>
      <c r="B53" s="9" t="s">
        <v>78</v>
      </c>
      <c r="C53" s="9" t="s">
        <v>95</v>
      </c>
      <c r="D53" s="9" t="s">
        <v>96</v>
      </c>
      <c r="E53" s="9" t="str">
        <f t="shared" si="0"/>
        <v/>
      </c>
      <c r="F53" s="9"/>
      <c r="G53" s="9" t="s">
        <v>256</v>
      </c>
      <c r="H53" s="9" t="s">
        <v>60</v>
      </c>
      <c r="I53" s="9" t="s">
        <v>75</v>
      </c>
      <c r="J53" s="9">
        <v>0</v>
      </c>
      <c r="K53" s="9" t="s">
        <v>57</v>
      </c>
      <c r="L53" s="9">
        <v>40.06</v>
      </c>
      <c r="M53" s="9" t="s">
        <v>61</v>
      </c>
      <c r="N53" s="9">
        <v>77.599999999999994</v>
      </c>
      <c r="O53" s="9" t="s">
        <v>62</v>
      </c>
      <c r="P53" s="9">
        <v>0</v>
      </c>
      <c r="Q53" s="9" t="s">
        <v>58</v>
      </c>
      <c r="R53" s="9">
        <v>100</v>
      </c>
      <c r="S53" s="9" t="s">
        <v>59</v>
      </c>
      <c r="T53" s="9">
        <v>100</v>
      </c>
      <c r="U53" s="9" t="s">
        <v>59</v>
      </c>
      <c r="V53" s="9">
        <v>0</v>
      </c>
      <c r="W53" s="9" t="s">
        <v>59</v>
      </c>
      <c r="X53" s="9">
        <v>0</v>
      </c>
      <c r="Y53" s="9" t="s">
        <v>59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2" t="str">
        <f t="shared" si="2"/>
        <v/>
      </c>
      <c r="BE53" s="2">
        <f t="shared" si="3"/>
        <v>0</v>
      </c>
    </row>
    <row r="54" spans="1:57" s="12" customFormat="1" ht="15.75" x14ac:dyDescent="0.25">
      <c r="A54" s="9"/>
      <c r="B54" s="9" t="s">
        <v>78</v>
      </c>
      <c r="C54" s="9" t="s">
        <v>95</v>
      </c>
      <c r="D54" s="9" t="s">
        <v>96</v>
      </c>
      <c r="E54" s="9" t="str">
        <f t="shared" si="0"/>
        <v/>
      </c>
      <c r="F54" s="9"/>
      <c r="G54" s="9" t="s">
        <v>256</v>
      </c>
      <c r="H54" s="9" t="s">
        <v>60</v>
      </c>
      <c r="I54" s="9" t="s">
        <v>97</v>
      </c>
      <c r="J54" s="9">
        <v>0</v>
      </c>
      <c r="K54" s="9" t="s">
        <v>57</v>
      </c>
      <c r="L54" s="9">
        <v>46.42</v>
      </c>
      <c r="M54" s="9" t="s">
        <v>61</v>
      </c>
      <c r="N54" s="9">
        <v>65.42</v>
      </c>
      <c r="O54" s="9" t="s">
        <v>62</v>
      </c>
      <c r="P54" s="9">
        <v>0</v>
      </c>
      <c r="Q54" s="9" t="s">
        <v>58</v>
      </c>
      <c r="R54" s="9">
        <v>100</v>
      </c>
      <c r="S54" s="9" t="s">
        <v>59</v>
      </c>
      <c r="T54" s="9">
        <v>100</v>
      </c>
      <c r="U54" s="9" t="s">
        <v>59</v>
      </c>
      <c r="V54" s="9">
        <v>0</v>
      </c>
      <c r="W54" s="9" t="s">
        <v>59</v>
      </c>
      <c r="X54" s="9">
        <v>0</v>
      </c>
      <c r="Y54" s="9" t="s">
        <v>59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2" t="str">
        <f t="shared" si="2"/>
        <v/>
      </c>
      <c r="BE54" s="2">
        <f t="shared" si="3"/>
        <v>0</v>
      </c>
    </row>
    <row r="55" spans="1:57" s="2" customFormat="1" ht="15.75" x14ac:dyDescent="0.25">
      <c r="A55" s="9"/>
      <c r="B55" s="9" t="s">
        <v>78</v>
      </c>
      <c r="C55" s="9" t="s">
        <v>95</v>
      </c>
      <c r="D55" s="9" t="s">
        <v>96</v>
      </c>
      <c r="E55" s="9" t="str">
        <f t="shared" si="0"/>
        <v/>
      </c>
      <c r="F55" s="9"/>
      <c r="G55" s="9" t="s">
        <v>256</v>
      </c>
      <c r="H55" s="9" t="s">
        <v>60</v>
      </c>
      <c r="I55" s="9" t="s">
        <v>67</v>
      </c>
      <c r="J55" s="9">
        <v>0</v>
      </c>
      <c r="K55" s="9" t="s">
        <v>57</v>
      </c>
      <c r="L55" s="9">
        <v>43.07</v>
      </c>
      <c r="M55" s="9" t="s">
        <v>61</v>
      </c>
      <c r="N55" s="9">
        <v>72.89</v>
      </c>
      <c r="O55" s="9" t="s">
        <v>62</v>
      </c>
      <c r="P55" s="9">
        <v>0</v>
      </c>
      <c r="Q55" s="9" t="s">
        <v>58</v>
      </c>
      <c r="R55" s="9">
        <v>100</v>
      </c>
      <c r="S55" s="9" t="s">
        <v>59</v>
      </c>
      <c r="T55" s="9">
        <v>100</v>
      </c>
      <c r="U55" s="9" t="s">
        <v>59</v>
      </c>
      <c r="V55" s="9">
        <v>0</v>
      </c>
      <c r="W55" s="9" t="s">
        <v>59</v>
      </c>
      <c r="X55" s="9">
        <v>0</v>
      </c>
      <c r="Y55" s="9" t="s">
        <v>59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2" t="str">
        <f t="shared" si="2"/>
        <v/>
      </c>
      <c r="BE55" s="2">
        <f t="shared" si="3"/>
        <v>0</v>
      </c>
    </row>
    <row r="56" spans="1:57" s="2" customFormat="1" ht="15.75" x14ac:dyDescent="0.25">
      <c r="A56" s="9"/>
      <c r="B56" s="9" t="s">
        <v>78</v>
      </c>
      <c r="C56" s="9" t="s">
        <v>323</v>
      </c>
      <c r="D56" s="9" t="s">
        <v>96</v>
      </c>
      <c r="E56" s="9" t="str">
        <f t="shared" si="0"/>
        <v/>
      </c>
      <c r="F56" s="9"/>
      <c r="G56" s="9" t="s">
        <v>256</v>
      </c>
      <c r="H56" s="9" t="s">
        <v>60</v>
      </c>
      <c r="I56" s="9" t="s">
        <v>72</v>
      </c>
      <c r="J56" s="9">
        <v>0</v>
      </c>
      <c r="K56" s="9" t="s">
        <v>65</v>
      </c>
      <c r="L56" s="9">
        <v>33.49</v>
      </c>
      <c r="M56" s="9" t="s">
        <v>66</v>
      </c>
      <c r="N56" s="9">
        <v>55.53</v>
      </c>
      <c r="O56" s="9" t="s">
        <v>62</v>
      </c>
      <c r="P56" s="9">
        <v>0</v>
      </c>
      <c r="Q56" s="9" t="s">
        <v>58</v>
      </c>
      <c r="R56" s="9">
        <v>100</v>
      </c>
      <c r="S56" s="9" t="s">
        <v>59</v>
      </c>
      <c r="T56" s="9">
        <v>100</v>
      </c>
      <c r="U56" s="9" t="s">
        <v>59</v>
      </c>
      <c r="V56" s="9">
        <v>0</v>
      </c>
      <c r="W56" s="9" t="s">
        <v>59</v>
      </c>
      <c r="X56" s="9">
        <v>0</v>
      </c>
      <c r="Y56" s="9" t="s">
        <v>59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2" t="str">
        <f t="shared" si="2"/>
        <v/>
      </c>
      <c r="BE56" s="2">
        <f t="shared" si="3"/>
        <v>0</v>
      </c>
    </row>
    <row r="57" spans="1:57" s="2" customFormat="1" ht="15.75" x14ac:dyDescent="0.25">
      <c r="A57" s="9"/>
      <c r="B57" s="9" t="s">
        <v>78</v>
      </c>
      <c r="C57" s="9" t="s">
        <v>323</v>
      </c>
      <c r="D57" s="9" t="s">
        <v>96</v>
      </c>
      <c r="E57" s="9" t="str">
        <f t="shared" si="0"/>
        <v/>
      </c>
      <c r="F57" s="9"/>
      <c r="G57" s="9" t="s">
        <v>256</v>
      </c>
      <c r="H57" s="9" t="s">
        <v>60</v>
      </c>
      <c r="I57" s="9" t="s">
        <v>75</v>
      </c>
      <c r="J57" s="9">
        <v>0</v>
      </c>
      <c r="K57" s="9" t="s">
        <v>57</v>
      </c>
      <c r="L57" s="9">
        <v>40.06</v>
      </c>
      <c r="M57" s="9" t="s">
        <v>61</v>
      </c>
      <c r="N57" s="9">
        <v>78.400000000000006</v>
      </c>
      <c r="O57" s="9" t="s">
        <v>62</v>
      </c>
      <c r="P57" s="9">
        <v>0</v>
      </c>
      <c r="Q57" s="9" t="s">
        <v>58</v>
      </c>
      <c r="R57" s="9">
        <v>100</v>
      </c>
      <c r="S57" s="9" t="s">
        <v>59</v>
      </c>
      <c r="T57" s="9">
        <v>100</v>
      </c>
      <c r="U57" s="9" t="s">
        <v>59</v>
      </c>
      <c r="V57" s="9">
        <v>0</v>
      </c>
      <c r="W57" s="9" t="s">
        <v>59</v>
      </c>
      <c r="X57" s="9">
        <v>0</v>
      </c>
      <c r="Y57" s="9" t="s">
        <v>59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2" t="str">
        <f t="shared" si="2"/>
        <v/>
      </c>
      <c r="BE57" s="2">
        <f t="shared" si="3"/>
        <v>0</v>
      </c>
    </row>
    <row r="58" spans="1:57" s="2" customFormat="1" ht="15.75" x14ac:dyDescent="0.25">
      <c r="A58" s="9"/>
      <c r="B58" s="9" t="s">
        <v>78</v>
      </c>
      <c r="C58" s="9" t="s">
        <v>323</v>
      </c>
      <c r="D58" s="9" t="s">
        <v>96</v>
      </c>
      <c r="E58" s="9" t="str">
        <f t="shared" si="0"/>
        <v/>
      </c>
      <c r="F58" s="9"/>
      <c r="G58" s="9" t="s">
        <v>256</v>
      </c>
      <c r="H58" s="9" t="s">
        <v>60</v>
      </c>
      <c r="I58" s="9" t="s">
        <v>97</v>
      </c>
      <c r="J58" s="9">
        <v>0</v>
      </c>
      <c r="K58" s="9" t="s">
        <v>57</v>
      </c>
      <c r="L58" s="9">
        <v>46.42</v>
      </c>
      <c r="M58" s="9" t="s">
        <v>61</v>
      </c>
      <c r="N58" s="9">
        <v>66.34</v>
      </c>
      <c r="O58" s="9" t="s">
        <v>62</v>
      </c>
      <c r="P58" s="9">
        <v>0</v>
      </c>
      <c r="Q58" s="9" t="s">
        <v>58</v>
      </c>
      <c r="R58" s="9">
        <v>100</v>
      </c>
      <c r="S58" s="9" t="s">
        <v>59</v>
      </c>
      <c r="T58" s="9">
        <v>100</v>
      </c>
      <c r="U58" s="9" t="s">
        <v>59</v>
      </c>
      <c r="V58" s="9">
        <v>0</v>
      </c>
      <c r="W58" s="9" t="s">
        <v>59</v>
      </c>
      <c r="X58" s="9">
        <v>0</v>
      </c>
      <c r="Y58" s="9" t="s">
        <v>59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2" t="str">
        <f t="shared" si="2"/>
        <v/>
      </c>
      <c r="BE58" s="2">
        <f t="shared" si="3"/>
        <v>0</v>
      </c>
    </row>
    <row r="59" spans="1:57" s="2" customFormat="1" ht="15.75" x14ac:dyDescent="0.25">
      <c r="A59" s="9"/>
      <c r="B59" s="9" t="s">
        <v>78</v>
      </c>
      <c r="C59" s="9" t="s">
        <v>323</v>
      </c>
      <c r="D59" s="9" t="s">
        <v>96</v>
      </c>
      <c r="E59" s="9" t="str">
        <f t="shared" si="0"/>
        <v/>
      </c>
      <c r="F59" s="9"/>
      <c r="G59" s="9" t="s">
        <v>256</v>
      </c>
      <c r="H59" s="9" t="s">
        <v>60</v>
      </c>
      <c r="I59" s="9" t="s">
        <v>67</v>
      </c>
      <c r="J59" s="9">
        <v>0</v>
      </c>
      <c r="K59" s="9" t="s">
        <v>57</v>
      </c>
      <c r="L59" s="9">
        <v>43.07</v>
      </c>
      <c r="M59" s="9" t="s">
        <v>61</v>
      </c>
      <c r="N59" s="9">
        <v>72.73</v>
      </c>
      <c r="O59" s="9" t="s">
        <v>62</v>
      </c>
      <c r="P59" s="9">
        <v>0</v>
      </c>
      <c r="Q59" s="9" t="s">
        <v>58</v>
      </c>
      <c r="R59" s="9">
        <v>100</v>
      </c>
      <c r="S59" s="9" t="s">
        <v>59</v>
      </c>
      <c r="T59" s="9">
        <v>100</v>
      </c>
      <c r="U59" s="9" t="s">
        <v>59</v>
      </c>
      <c r="V59" s="9">
        <v>0</v>
      </c>
      <c r="W59" s="9" t="s">
        <v>59</v>
      </c>
      <c r="X59" s="9">
        <v>0</v>
      </c>
      <c r="Y59" s="9" t="s">
        <v>59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2" t="str">
        <f t="shared" si="2"/>
        <v/>
      </c>
      <c r="BE59" s="2">
        <f t="shared" si="3"/>
        <v>0</v>
      </c>
    </row>
    <row r="60" spans="1:57" s="2" customFormat="1" ht="15.75" x14ac:dyDescent="0.25">
      <c r="A60" s="9">
        <f>IF(C60=C53,"",COUNTIF($A$7:A53,"&gt;0")+1)</f>
        <v>15</v>
      </c>
      <c r="B60" s="6" t="s">
        <v>78</v>
      </c>
      <c r="C60" s="6" t="s">
        <v>98</v>
      </c>
      <c r="D60" s="6" t="s">
        <v>99</v>
      </c>
      <c r="E60" s="9" t="str">
        <f t="shared" si="0"/>
        <v>A</v>
      </c>
      <c r="F60" s="9" t="str">
        <f t="shared" si="1"/>
        <v>TAIP</v>
      </c>
      <c r="G60" s="6" t="s">
        <v>256</v>
      </c>
      <c r="H60" s="6" t="s">
        <v>60</v>
      </c>
      <c r="I60" s="6" t="s">
        <v>254</v>
      </c>
      <c r="J60" s="6">
        <v>1471.3440000000001</v>
      </c>
      <c r="K60" s="6" t="s">
        <v>65</v>
      </c>
      <c r="L60" s="6">
        <v>33.49</v>
      </c>
      <c r="M60" s="6" t="s">
        <v>66</v>
      </c>
      <c r="N60" s="6">
        <v>55.23</v>
      </c>
      <c r="O60" s="6" t="s">
        <v>62</v>
      </c>
      <c r="P60" s="6">
        <v>0</v>
      </c>
      <c r="Q60" s="6" t="s">
        <v>58</v>
      </c>
      <c r="R60" s="6">
        <v>100</v>
      </c>
      <c r="S60" s="6" t="s">
        <v>59</v>
      </c>
      <c r="T60" s="6">
        <v>100</v>
      </c>
      <c r="U60" s="6" t="s">
        <v>59</v>
      </c>
      <c r="V60" s="6">
        <v>0</v>
      </c>
      <c r="W60" s="6" t="s">
        <v>59</v>
      </c>
      <c r="X60" s="6">
        <v>0</v>
      </c>
      <c r="Y60" s="6" t="s">
        <v>59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31">
        <v>2721.4754022287998</v>
      </c>
      <c r="AZ60" s="31">
        <v>0</v>
      </c>
      <c r="BA60" s="31">
        <v>0</v>
      </c>
      <c r="BB60" s="31">
        <v>49.275310560000008</v>
      </c>
      <c r="BC60" s="31">
        <v>0</v>
      </c>
      <c r="BD60" s="2">
        <f t="shared" si="2"/>
        <v>4598.3519134322996</v>
      </c>
      <c r="BE60" s="2">
        <f t="shared" si="3"/>
        <v>4598.3519134322996</v>
      </c>
    </row>
    <row r="61" spans="1:57" s="2" customFormat="1" ht="15.75" x14ac:dyDescent="0.25">
      <c r="A61" s="9" t="str">
        <f>IF(C61=C60,"",COUNTIF($A$7:A60,"&gt;0")+1)</f>
        <v/>
      </c>
      <c r="B61" s="6" t="s">
        <v>78</v>
      </c>
      <c r="C61" s="6" t="s">
        <v>98</v>
      </c>
      <c r="D61" s="6" t="s">
        <v>99</v>
      </c>
      <c r="E61" s="9" t="str">
        <f t="shared" si="0"/>
        <v/>
      </c>
      <c r="F61" s="9"/>
      <c r="G61" s="6" t="s">
        <v>256</v>
      </c>
      <c r="H61" s="6" t="s">
        <v>60</v>
      </c>
      <c r="I61" s="6" t="s">
        <v>75</v>
      </c>
      <c r="J61" s="6">
        <v>0</v>
      </c>
      <c r="K61" s="6" t="s">
        <v>57</v>
      </c>
      <c r="L61" s="6">
        <v>40.06</v>
      </c>
      <c r="M61" s="6" t="s">
        <v>61</v>
      </c>
      <c r="N61" s="6">
        <v>77.599999999999994</v>
      </c>
      <c r="O61" s="6" t="s">
        <v>62</v>
      </c>
      <c r="P61" s="6">
        <v>0</v>
      </c>
      <c r="Q61" s="6" t="s">
        <v>58</v>
      </c>
      <c r="R61" s="6">
        <v>100</v>
      </c>
      <c r="S61" s="6" t="s">
        <v>59</v>
      </c>
      <c r="T61" s="6">
        <v>100</v>
      </c>
      <c r="U61" s="6" t="s">
        <v>59</v>
      </c>
      <c r="V61" s="6">
        <v>0</v>
      </c>
      <c r="W61" s="6" t="s">
        <v>59</v>
      </c>
      <c r="X61" s="6">
        <v>0</v>
      </c>
      <c r="Y61" s="6" t="s">
        <v>59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2" t="str">
        <f t="shared" si="2"/>
        <v/>
      </c>
      <c r="BE61" s="2">
        <f t="shared" si="3"/>
        <v>4598.3519134322996</v>
      </c>
    </row>
    <row r="62" spans="1:57" s="2" customFormat="1" ht="15.75" x14ac:dyDescent="0.25">
      <c r="A62" s="9" t="str">
        <f>IF(C62=C61,"",COUNTIF($A$7:A61,"&gt;0")+1)</f>
        <v/>
      </c>
      <c r="B62" s="6" t="s">
        <v>78</v>
      </c>
      <c r="C62" s="6" t="s">
        <v>98</v>
      </c>
      <c r="D62" s="6" t="s">
        <v>99</v>
      </c>
      <c r="E62" s="9" t="str">
        <f t="shared" si="0"/>
        <v/>
      </c>
      <c r="F62" s="9"/>
      <c r="G62" s="6" t="s">
        <v>256</v>
      </c>
      <c r="H62" s="6" t="s">
        <v>60</v>
      </c>
      <c r="I62" s="6" t="s">
        <v>255</v>
      </c>
      <c r="J62" s="6">
        <v>7608.35</v>
      </c>
      <c r="K62" s="6" t="s">
        <v>57</v>
      </c>
      <c r="L62" s="6">
        <v>15.6</v>
      </c>
      <c r="M62" s="6" t="s">
        <v>61</v>
      </c>
      <c r="N62" s="6">
        <v>0</v>
      </c>
      <c r="O62" s="6" t="s">
        <v>62</v>
      </c>
      <c r="P62" s="6">
        <v>0</v>
      </c>
      <c r="Q62" s="6" t="s">
        <v>58</v>
      </c>
      <c r="R62" s="6">
        <v>100</v>
      </c>
      <c r="S62" s="6" t="s">
        <v>59</v>
      </c>
      <c r="T62" s="6">
        <v>100</v>
      </c>
      <c r="U62" s="6" t="s">
        <v>59</v>
      </c>
      <c r="V62" s="6">
        <v>100</v>
      </c>
      <c r="W62" s="6" t="s">
        <v>59</v>
      </c>
      <c r="X62" s="6">
        <v>0</v>
      </c>
      <c r="Y62" s="6" t="s">
        <v>59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31">
        <v>0</v>
      </c>
      <c r="AZ62" s="31">
        <v>0</v>
      </c>
      <c r="BA62" s="31">
        <v>0</v>
      </c>
      <c r="BB62" s="31">
        <v>0</v>
      </c>
      <c r="BC62" s="31">
        <v>118.69026000000001</v>
      </c>
      <c r="BD62" s="2" t="str">
        <f t="shared" si="2"/>
        <v/>
      </c>
      <c r="BE62" s="2">
        <f t="shared" si="3"/>
        <v>4598.3519134322996</v>
      </c>
    </row>
    <row r="63" spans="1:57" s="2" customFormat="1" ht="15.75" x14ac:dyDescent="0.25">
      <c r="A63" s="9" t="str">
        <f>IF(C63=C62,"",COUNTIF($A$7:A62,"&gt;0")+1)</f>
        <v/>
      </c>
      <c r="B63" s="6" t="s">
        <v>78</v>
      </c>
      <c r="C63" s="6" t="s">
        <v>98</v>
      </c>
      <c r="D63" s="6" t="s">
        <v>99</v>
      </c>
      <c r="E63" s="9" t="str">
        <f t="shared" si="0"/>
        <v/>
      </c>
      <c r="F63" s="9"/>
      <c r="G63" s="6" t="s">
        <v>256</v>
      </c>
      <c r="H63" s="6" t="s">
        <v>60</v>
      </c>
      <c r="I63" s="6" t="s">
        <v>67</v>
      </c>
      <c r="J63" s="6">
        <v>75.802999999999997</v>
      </c>
      <c r="K63" s="6" t="s">
        <v>57</v>
      </c>
      <c r="L63" s="6">
        <v>43.07</v>
      </c>
      <c r="M63" s="6" t="s">
        <v>61</v>
      </c>
      <c r="N63" s="6">
        <v>72.89</v>
      </c>
      <c r="O63" s="6" t="s">
        <v>62</v>
      </c>
      <c r="P63" s="6">
        <v>0</v>
      </c>
      <c r="Q63" s="6" t="s">
        <v>58</v>
      </c>
      <c r="R63" s="6">
        <v>100</v>
      </c>
      <c r="S63" s="6" t="s">
        <v>59</v>
      </c>
      <c r="T63" s="6">
        <v>100</v>
      </c>
      <c r="U63" s="6" t="s">
        <v>59</v>
      </c>
      <c r="V63" s="6">
        <v>0</v>
      </c>
      <c r="W63" s="6" t="s">
        <v>59</v>
      </c>
      <c r="X63" s="6">
        <v>0</v>
      </c>
      <c r="Y63" s="6" t="s">
        <v>59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31">
        <v>237.97383845689998</v>
      </c>
      <c r="AZ63" s="31">
        <v>0</v>
      </c>
      <c r="BA63" s="31">
        <v>0</v>
      </c>
      <c r="BB63" s="31">
        <v>3.2648352099999998</v>
      </c>
      <c r="BC63" s="31">
        <v>0</v>
      </c>
      <c r="BD63" s="2" t="str">
        <f t="shared" si="2"/>
        <v/>
      </c>
      <c r="BE63" s="2">
        <f t="shared" si="3"/>
        <v>4598.3519134322996</v>
      </c>
    </row>
    <row r="64" spans="1:57" s="2" customFormat="1" ht="15.75" x14ac:dyDescent="0.25">
      <c r="A64" s="9"/>
      <c r="B64" s="6" t="s">
        <v>78</v>
      </c>
      <c r="C64" s="6" t="s">
        <v>324</v>
      </c>
      <c r="D64" s="6" t="s">
        <v>99</v>
      </c>
      <c r="E64" s="9" t="str">
        <f t="shared" si="0"/>
        <v/>
      </c>
      <c r="F64" s="9"/>
      <c r="G64" s="6" t="s">
        <v>256</v>
      </c>
      <c r="H64" s="6" t="s">
        <v>60</v>
      </c>
      <c r="I64" s="6" t="s">
        <v>254</v>
      </c>
      <c r="J64" s="6">
        <v>881.13800000000003</v>
      </c>
      <c r="K64" s="6" t="s">
        <v>65</v>
      </c>
      <c r="L64" s="6">
        <v>33.49</v>
      </c>
      <c r="M64" s="6" t="s">
        <v>66</v>
      </c>
      <c r="N64" s="6">
        <v>55.53</v>
      </c>
      <c r="O64" s="6" t="s">
        <v>62</v>
      </c>
      <c r="P64" s="6">
        <v>0</v>
      </c>
      <c r="Q64" s="6" t="s">
        <v>58</v>
      </c>
      <c r="R64" s="6">
        <v>100</v>
      </c>
      <c r="S64" s="6" t="s">
        <v>59</v>
      </c>
      <c r="T64" s="6">
        <v>100</v>
      </c>
      <c r="U64" s="6" t="s">
        <v>59</v>
      </c>
      <c r="V64" s="6">
        <v>0</v>
      </c>
      <c r="W64" s="6" t="s">
        <v>59</v>
      </c>
      <c r="X64" s="6">
        <v>0</v>
      </c>
      <c r="Y64" s="6" t="s">
        <v>59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31">
        <v>1638.6520742586001</v>
      </c>
      <c r="AZ64" s="31">
        <v>0</v>
      </c>
      <c r="BA64" s="31">
        <v>0</v>
      </c>
      <c r="BB64" s="31">
        <v>29.509311620000005</v>
      </c>
      <c r="BC64" s="31">
        <v>0</v>
      </c>
      <c r="BD64" s="2" t="str">
        <f t="shared" si="2"/>
        <v/>
      </c>
      <c r="BE64" s="2">
        <f t="shared" si="3"/>
        <v>4598.3519134322996</v>
      </c>
    </row>
    <row r="65" spans="1:57" s="2" customFormat="1" ht="15.75" x14ac:dyDescent="0.25">
      <c r="A65" s="9"/>
      <c r="B65" s="6" t="s">
        <v>78</v>
      </c>
      <c r="C65" s="6" t="s">
        <v>324</v>
      </c>
      <c r="D65" s="6" t="s">
        <v>99</v>
      </c>
      <c r="E65" s="9" t="str">
        <f t="shared" si="0"/>
        <v/>
      </c>
      <c r="F65" s="9"/>
      <c r="G65" s="6" t="s">
        <v>256</v>
      </c>
      <c r="H65" s="6" t="s">
        <v>60</v>
      </c>
      <c r="I65" s="6" t="s">
        <v>75</v>
      </c>
      <c r="J65" s="6">
        <v>0</v>
      </c>
      <c r="K65" s="6" t="s">
        <v>57</v>
      </c>
      <c r="L65" s="6">
        <v>40.06</v>
      </c>
      <c r="M65" s="6" t="s">
        <v>61</v>
      </c>
      <c r="N65" s="6">
        <v>78.400000000000006</v>
      </c>
      <c r="O65" s="6" t="s">
        <v>62</v>
      </c>
      <c r="P65" s="6">
        <v>0</v>
      </c>
      <c r="Q65" s="6" t="s">
        <v>58</v>
      </c>
      <c r="R65" s="6">
        <v>100</v>
      </c>
      <c r="S65" s="6" t="s">
        <v>59</v>
      </c>
      <c r="T65" s="6">
        <v>100</v>
      </c>
      <c r="U65" s="6" t="s">
        <v>59</v>
      </c>
      <c r="V65" s="6">
        <v>0</v>
      </c>
      <c r="W65" s="6" t="s">
        <v>59</v>
      </c>
      <c r="X65" s="6">
        <v>0</v>
      </c>
      <c r="Y65" s="6" t="s">
        <v>59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2" t="str">
        <f t="shared" si="2"/>
        <v/>
      </c>
      <c r="BE65" s="2">
        <f t="shared" si="3"/>
        <v>4598.3519134322996</v>
      </c>
    </row>
    <row r="66" spans="1:57" s="2" customFormat="1" ht="18.75" customHeight="1" x14ac:dyDescent="0.25">
      <c r="A66" s="9"/>
      <c r="B66" s="6" t="s">
        <v>78</v>
      </c>
      <c r="C66" s="6" t="s">
        <v>324</v>
      </c>
      <c r="D66" s="6" t="s">
        <v>99</v>
      </c>
      <c r="E66" s="9" t="str">
        <f t="shared" si="0"/>
        <v/>
      </c>
      <c r="F66" s="9"/>
      <c r="G66" s="6" t="s">
        <v>256</v>
      </c>
      <c r="H66" s="6" t="s">
        <v>60</v>
      </c>
      <c r="I66" s="6" t="s">
        <v>255</v>
      </c>
      <c r="J66" s="6">
        <v>16903.759999999998</v>
      </c>
      <c r="K66" s="6" t="s">
        <v>57</v>
      </c>
      <c r="L66" s="6">
        <v>15.6</v>
      </c>
      <c r="M66" s="6" t="s">
        <v>61</v>
      </c>
      <c r="N66" s="6">
        <v>101.34</v>
      </c>
      <c r="O66" s="6" t="s">
        <v>62</v>
      </c>
      <c r="P66" s="6">
        <v>0</v>
      </c>
      <c r="Q66" s="6" t="s">
        <v>58</v>
      </c>
      <c r="R66" s="6">
        <v>100</v>
      </c>
      <c r="S66" s="6" t="s">
        <v>59</v>
      </c>
      <c r="T66" s="6">
        <v>100</v>
      </c>
      <c r="U66" s="6" t="s">
        <v>59</v>
      </c>
      <c r="V66" s="6">
        <v>100</v>
      </c>
      <c r="W66" s="6" t="s">
        <v>59</v>
      </c>
      <c r="X66" s="6">
        <v>0</v>
      </c>
      <c r="Y66" s="6" t="s">
        <v>59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31">
        <v>0</v>
      </c>
      <c r="AZ66" s="31">
        <v>26723.221799039999</v>
      </c>
      <c r="BA66" s="31">
        <v>0</v>
      </c>
      <c r="BB66" s="31">
        <v>0</v>
      </c>
      <c r="BC66" s="31">
        <v>263.69865599999997</v>
      </c>
      <c r="BD66" s="2" t="str">
        <f t="shared" si="2"/>
        <v/>
      </c>
      <c r="BE66" s="2">
        <f t="shared" si="3"/>
        <v>4598.3519134322996</v>
      </c>
    </row>
    <row r="67" spans="1:57" s="2" customFormat="1" ht="15.75" x14ac:dyDescent="0.25">
      <c r="A67" s="9"/>
      <c r="B67" s="6" t="s">
        <v>78</v>
      </c>
      <c r="C67" s="6" t="s">
        <v>324</v>
      </c>
      <c r="D67" s="6" t="s">
        <v>99</v>
      </c>
      <c r="E67" s="9" t="str">
        <f t="shared" si="0"/>
        <v/>
      </c>
      <c r="F67" s="9"/>
      <c r="G67" s="6" t="s">
        <v>256</v>
      </c>
      <c r="H67" s="6" t="s">
        <v>60</v>
      </c>
      <c r="I67" s="6" t="s">
        <v>67</v>
      </c>
      <c r="J67" s="6">
        <v>0.08</v>
      </c>
      <c r="K67" s="6" t="s">
        <v>57</v>
      </c>
      <c r="L67" s="6">
        <v>43.07</v>
      </c>
      <c r="M67" s="6" t="s">
        <v>61</v>
      </c>
      <c r="N67" s="6">
        <v>72.73</v>
      </c>
      <c r="O67" s="6" t="s">
        <v>62</v>
      </c>
      <c r="P67" s="6">
        <v>0</v>
      </c>
      <c r="Q67" s="6" t="s">
        <v>58</v>
      </c>
      <c r="R67" s="6">
        <v>100</v>
      </c>
      <c r="S67" s="6" t="s">
        <v>59</v>
      </c>
      <c r="T67" s="6">
        <v>100</v>
      </c>
      <c r="U67" s="6" t="s">
        <v>59</v>
      </c>
      <c r="V67" s="6">
        <v>0</v>
      </c>
      <c r="W67" s="6" t="s">
        <v>59</v>
      </c>
      <c r="X67" s="6">
        <v>0</v>
      </c>
      <c r="Y67" s="6" t="s">
        <v>59</v>
      </c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31">
        <v>0.25059848800000001</v>
      </c>
      <c r="AZ67" s="31">
        <v>0</v>
      </c>
      <c r="BA67" s="31">
        <v>0</v>
      </c>
      <c r="BB67" s="31">
        <v>3.4456000000000001E-3</v>
      </c>
      <c r="BC67" s="31">
        <v>0</v>
      </c>
      <c r="BD67" s="2" t="str">
        <f t="shared" si="2"/>
        <v/>
      </c>
      <c r="BE67" s="2">
        <f t="shared" si="3"/>
        <v>4598.3519134322996</v>
      </c>
    </row>
    <row r="68" spans="1:57" s="12" customFormat="1" ht="15.75" x14ac:dyDescent="0.25">
      <c r="A68" s="9">
        <f>IF(C68=C63,"",COUNTIF($A$7:A63,"&gt;0")+1)</f>
        <v>16</v>
      </c>
      <c r="B68" s="9" t="s">
        <v>78</v>
      </c>
      <c r="C68" s="9" t="s">
        <v>100</v>
      </c>
      <c r="D68" s="9" t="s">
        <v>101</v>
      </c>
      <c r="E68" s="9" t="str">
        <f t="shared" si="0"/>
        <v>A</v>
      </c>
      <c r="F68" s="9" t="str">
        <f t="shared" si="1"/>
        <v>TAIP</v>
      </c>
      <c r="G68" s="9" t="s">
        <v>256</v>
      </c>
      <c r="H68" s="9" t="s">
        <v>60</v>
      </c>
      <c r="I68" s="9" t="s">
        <v>254</v>
      </c>
      <c r="J68" s="9">
        <v>3.5999999999999997E-2</v>
      </c>
      <c r="K68" s="9" t="s">
        <v>65</v>
      </c>
      <c r="L68" s="9">
        <v>33.49</v>
      </c>
      <c r="M68" s="9" t="s">
        <v>66</v>
      </c>
      <c r="N68" s="9">
        <v>55.23</v>
      </c>
      <c r="O68" s="9" t="s">
        <v>62</v>
      </c>
      <c r="P68" s="9">
        <v>0</v>
      </c>
      <c r="Q68" s="9" t="s">
        <v>58</v>
      </c>
      <c r="R68" s="9">
        <v>100</v>
      </c>
      <c r="S68" s="9" t="s">
        <v>59</v>
      </c>
      <c r="T68" s="9">
        <v>100</v>
      </c>
      <c r="U68" s="9" t="s">
        <v>59</v>
      </c>
      <c r="V68" s="9">
        <v>0</v>
      </c>
      <c r="W68" s="9" t="s">
        <v>59</v>
      </c>
      <c r="X68" s="9">
        <v>0</v>
      </c>
      <c r="Y68" s="9" t="s">
        <v>59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11">
        <v>6.6587497199999984E-2</v>
      </c>
      <c r="AZ68" s="11">
        <v>0</v>
      </c>
      <c r="BA68" s="11">
        <v>0</v>
      </c>
      <c r="BB68" s="11">
        <v>1.20564E-3</v>
      </c>
      <c r="BC68" s="11">
        <v>0</v>
      </c>
      <c r="BD68" s="2">
        <f t="shared" si="2"/>
        <v>0.10936862789999999</v>
      </c>
      <c r="BE68" s="2">
        <f t="shared" si="3"/>
        <v>0.10936862789999999</v>
      </c>
    </row>
    <row r="69" spans="1:57" s="12" customFormat="1" ht="15.75" x14ac:dyDescent="0.25">
      <c r="A69" s="9"/>
      <c r="B69" s="9" t="s">
        <v>78</v>
      </c>
      <c r="C69" s="9" t="s">
        <v>325</v>
      </c>
      <c r="D69" s="9" t="s">
        <v>101</v>
      </c>
      <c r="E69" s="9" t="str">
        <f t="shared" si="0"/>
        <v/>
      </c>
      <c r="F69" s="9"/>
      <c r="G69" s="9" t="s">
        <v>256</v>
      </c>
      <c r="H69" s="9" t="s">
        <v>60</v>
      </c>
      <c r="I69" s="9" t="s">
        <v>254</v>
      </c>
      <c r="J69" s="9">
        <v>0.23100000000000001</v>
      </c>
      <c r="K69" s="9" t="s">
        <v>65</v>
      </c>
      <c r="L69" s="9">
        <v>33.49</v>
      </c>
      <c r="M69" s="9" t="s">
        <v>66</v>
      </c>
      <c r="N69" s="9">
        <v>5.53</v>
      </c>
      <c r="O69" s="9" t="s">
        <v>62</v>
      </c>
      <c r="P69" s="9">
        <v>0</v>
      </c>
      <c r="Q69" s="9" t="s">
        <v>58</v>
      </c>
      <c r="R69" s="9">
        <v>100</v>
      </c>
      <c r="S69" s="9" t="s">
        <v>59</v>
      </c>
      <c r="T69" s="9">
        <v>100</v>
      </c>
      <c r="U69" s="9" t="s">
        <v>59</v>
      </c>
      <c r="V69" s="9">
        <v>0</v>
      </c>
      <c r="W69" s="9" t="s">
        <v>59</v>
      </c>
      <c r="X69" s="9">
        <v>0</v>
      </c>
      <c r="Y69" s="9" t="s">
        <v>59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11">
        <v>4.2781130700000003E-2</v>
      </c>
      <c r="AZ69" s="11">
        <v>0</v>
      </c>
      <c r="BA69" s="11">
        <v>0</v>
      </c>
      <c r="BB69" s="11">
        <v>7.7361900000000004E-3</v>
      </c>
      <c r="BC69" s="11">
        <v>0</v>
      </c>
      <c r="BD69" s="2" t="str">
        <f t="shared" si="2"/>
        <v/>
      </c>
      <c r="BE69" s="2">
        <f t="shared" si="3"/>
        <v>0.10936862789999999</v>
      </c>
    </row>
    <row r="70" spans="1:57" s="12" customFormat="1" ht="15.75" x14ac:dyDescent="0.25">
      <c r="A70" s="9">
        <f>IF(C70=C68,"",COUNTIF($A$7:A68,"&gt;0")+1)</f>
        <v>17</v>
      </c>
      <c r="B70" s="6" t="s">
        <v>78</v>
      </c>
      <c r="C70" s="6" t="s">
        <v>102</v>
      </c>
      <c r="D70" s="6" t="s">
        <v>103</v>
      </c>
      <c r="E70" s="9" t="str">
        <f t="shared" si="0"/>
        <v>A</v>
      </c>
      <c r="F70" s="9" t="str">
        <f t="shared" si="1"/>
        <v>TAIP</v>
      </c>
      <c r="G70" s="6" t="s">
        <v>256</v>
      </c>
      <c r="H70" s="6" t="s">
        <v>60</v>
      </c>
      <c r="I70" s="6" t="s">
        <v>254</v>
      </c>
      <c r="J70" s="6">
        <v>1106.953</v>
      </c>
      <c r="K70" s="6" t="s">
        <v>65</v>
      </c>
      <c r="L70" s="6">
        <v>33.49</v>
      </c>
      <c r="M70" s="6" t="s">
        <v>66</v>
      </c>
      <c r="N70" s="6">
        <v>55.23</v>
      </c>
      <c r="O70" s="6" t="s">
        <v>62</v>
      </c>
      <c r="P70" s="6">
        <v>0</v>
      </c>
      <c r="Q70" s="6" t="s">
        <v>58</v>
      </c>
      <c r="R70" s="6">
        <v>100</v>
      </c>
      <c r="S70" s="6" t="s">
        <v>59</v>
      </c>
      <c r="T70" s="6">
        <v>100</v>
      </c>
      <c r="U70" s="6" t="s">
        <v>59</v>
      </c>
      <c r="V70" s="6">
        <v>0</v>
      </c>
      <c r="W70" s="6" t="s">
        <v>59</v>
      </c>
      <c r="X70" s="6">
        <v>0</v>
      </c>
      <c r="Y70" s="6" t="s">
        <v>59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31">
        <v>2047.4786052231</v>
      </c>
      <c r="AZ70" s="31">
        <v>0</v>
      </c>
      <c r="BA70" s="31">
        <v>0</v>
      </c>
      <c r="BB70" s="31">
        <v>37.071855970000001</v>
      </c>
      <c r="BC70" s="31">
        <v>0</v>
      </c>
      <c r="BD70" s="2">
        <f t="shared" si="2"/>
        <v>2101.7427827694</v>
      </c>
      <c r="BE70" s="2">
        <f t="shared" si="3"/>
        <v>2101.7427827694</v>
      </c>
    </row>
    <row r="71" spans="1:57" s="19" customFormat="1" ht="15.75" x14ac:dyDescent="0.25">
      <c r="A71" s="9"/>
      <c r="B71" s="6" t="s">
        <v>78</v>
      </c>
      <c r="C71" s="6" t="s">
        <v>326</v>
      </c>
      <c r="D71" s="6" t="s">
        <v>103</v>
      </c>
      <c r="E71" s="9" t="str">
        <f t="shared" si="0"/>
        <v/>
      </c>
      <c r="F71" s="9"/>
      <c r="G71" s="6" t="s">
        <v>256</v>
      </c>
      <c r="H71" s="6" t="s">
        <v>60</v>
      </c>
      <c r="I71" s="6" t="s">
        <v>254</v>
      </c>
      <c r="J71" s="6">
        <v>29.178999999999998</v>
      </c>
      <c r="K71" s="6" t="s">
        <v>65</v>
      </c>
      <c r="L71" s="6">
        <v>33.49</v>
      </c>
      <c r="M71" s="6" t="s">
        <v>66</v>
      </c>
      <c r="N71" s="6">
        <v>55.53</v>
      </c>
      <c r="O71" s="6" t="s">
        <v>62</v>
      </c>
      <c r="P71" s="6">
        <v>0</v>
      </c>
      <c r="Q71" s="6" t="s">
        <v>58</v>
      </c>
      <c r="R71" s="6">
        <v>100</v>
      </c>
      <c r="S71" s="6" t="s">
        <v>59</v>
      </c>
      <c r="T71" s="6">
        <v>100</v>
      </c>
      <c r="U71" s="6" t="s">
        <v>59</v>
      </c>
      <c r="V71" s="6">
        <v>0</v>
      </c>
      <c r="W71" s="6" t="s">
        <v>59</v>
      </c>
      <c r="X71" s="6">
        <v>0</v>
      </c>
      <c r="Y71" s="6" t="s">
        <v>59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31">
        <v>54.26417754629999</v>
      </c>
      <c r="AZ71" s="31">
        <v>0</v>
      </c>
      <c r="BA71" s="31">
        <v>0</v>
      </c>
      <c r="BB71" s="31">
        <v>0.97720470999999998</v>
      </c>
      <c r="BC71" s="31">
        <v>0</v>
      </c>
      <c r="BD71" s="2" t="str">
        <f t="shared" si="2"/>
        <v/>
      </c>
      <c r="BE71" s="2">
        <f t="shared" si="3"/>
        <v>2101.7427827694</v>
      </c>
    </row>
    <row r="72" spans="1:57" s="12" customFormat="1" ht="15.75" x14ac:dyDescent="0.25">
      <c r="A72" s="9">
        <f>IF(C72=C70,"",COUNTIF($A$7:A70,"&gt;0")+1)</f>
        <v>18</v>
      </c>
      <c r="B72" s="9" t="s">
        <v>78</v>
      </c>
      <c r="C72" s="9" t="s">
        <v>104</v>
      </c>
      <c r="D72" s="9" t="s">
        <v>105</v>
      </c>
      <c r="E72" s="9" t="str">
        <f t="shared" ref="E72:E135" si="5">IF(BD72="","",IF(BD72&lt;50000,"A",IF(BD72&lt;500000,"B",IF(BD72&gt;500000,"C"))))</f>
        <v>A</v>
      </c>
      <c r="F72" s="9" t="str">
        <f t="shared" si="1"/>
        <v>TAIP</v>
      </c>
      <c r="G72" s="9" t="s">
        <v>290</v>
      </c>
      <c r="H72" s="9" t="s">
        <v>60</v>
      </c>
      <c r="I72" s="9" t="s">
        <v>254</v>
      </c>
      <c r="J72" s="9">
        <v>0</v>
      </c>
      <c r="K72" s="9" t="s">
        <v>57</v>
      </c>
      <c r="L72" s="9">
        <v>33.49</v>
      </c>
      <c r="M72" s="9" t="s">
        <v>61</v>
      </c>
      <c r="N72" s="9">
        <v>55.23</v>
      </c>
      <c r="O72" s="9" t="s">
        <v>62</v>
      </c>
      <c r="P72" s="9">
        <v>0</v>
      </c>
      <c r="Q72" s="9" t="s">
        <v>58</v>
      </c>
      <c r="R72" s="9">
        <v>100</v>
      </c>
      <c r="S72" s="9" t="s">
        <v>59</v>
      </c>
      <c r="T72" s="9">
        <v>100</v>
      </c>
      <c r="U72" s="9" t="s">
        <v>59</v>
      </c>
      <c r="V72" s="9">
        <v>0</v>
      </c>
      <c r="W72" s="9" t="s">
        <v>59</v>
      </c>
      <c r="X72" s="9">
        <v>0</v>
      </c>
      <c r="Y72" s="9" t="s">
        <v>59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2">
        <f t="shared" ref="BD72:BD135" si="6">IF(D72=D71,"",BE72)</f>
        <v>9.6105260908000005</v>
      </c>
      <c r="BE72" s="2">
        <f t="shared" ref="BE72:BE135" si="7">SUMIF(D:D,D72,AY:AY)</f>
        <v>9.6105260908000005</v>
      </c>
    </row>
    <row r="73" spans="1:57" s="12" customFormat="1" ht="15.75" x14ac:dyDescent="0.25">
      <c r="A73" s="9" t="str">
        <f>IF(C73=C72,"",COUNTIF($A$7:A72,"&gt;0")+1)</f>
        <v/>
      </c>
      <c r="B73" s="9" t="s">
        <v>78</v>
      </c>
      <c r="C73" s="9" t="s">
        <v>104</v>
      </c>
      <c r="D73" s="9" t="s">
        <v>105</v>
      </c>
      <c r="E73" s="9" t="str">
        <f t="shared" si="5"/>
        <v/>
      </c>
      <c r="F73" s="9"/>
      <c r="G73" s="9" t="s">
        <v>290</v>
      </c>
      <c r="H73" s="9" t="s">
        <v>60</v>
      </c>
      <c r="I73" s="9" t="s">
        <v>257</v>
      </c>
      <c r="J73" s="9">
        <v>313.36</v>
      </c>
      <c r="K73" s="9" t="s">
        <v>57</v>
      </c>
      <c r="L73" s="9">
        <v>15.6</v>
      </c>
      <c r="M73" s="9" t="s">
        <v>61</v>
      </c>
      <c r="N73" s="9">
        <v>0</v>
      </c>
      <c r="O73" s="9" t="s">
        <v>62</v>
      </c>
      <c r="P73" s="9">
        <v>0</v>
      </c>
      <c r="Q73" s="9" t="s">
        <v>58</v>
      </c>
      <c r="R73" s="9">
        <v>100</v>
      </c>
      <c r="S73" s="9" t="s">
        <v>59</v>
      </c>
      <c r="T73" s="9">
        <v>100</v>
      </c>
      <c r="U73" s="9" t="s">
        <v>59</v>
      </c>
      <c r="V73" s="9">
        <v>100</v>
      </c>
      <c r="W73" s="9" t="s">
        <v>59</v>
      </c>
      <c r="X73" s="9">
        <v>0</v>
      </c>
      <c r="Y73" s="9" t="s">
        <v>59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11">
        <v>0</v>
      </c>
      <c r="AZ73" s="11">
        <v>0</v>
      </c>
      <c r="BA73" s="11">
        <v>0</v>
      </c>
      <c r="BB73" s="11">
        <v>0</v>
      </c>
      <c r="BC73" s="11">
        <v>4.8884160000000003</v>
      </c>
      <c r="BD73" s="2" t="str">
        <f t="shared" si="6"/>
        <v/>
      </c>
      <c r="BE73" s="2">
        <f t="shared" si="7"/>
        <v>9.6105260908000005</v>
      </c>
    </row>
    <row r="74" spans="1:57" s="12" customFormat="1" ht="15.75" x14ac:dyDescent="0.25">
      <c r="A74" s="9" t="str">
        <f>IF(C74=C73,"",COUNTIF($A$7:A73,"&gt;0")+1)</f>
        <v/>
      </c>
      <c r="B74" s="9" t="s">
        <v>78</v>
      </c>
      <c r="C74" s="9" t="s">
        <v>104</v>
      </c>
      <c r="D74" s="9" t="s">
        <v>105</v>
      </c>
      <c r="E74" s="9" t="str">
        <f t="shared" si="5"/>
        <v/>
      </c>
      <c r="F74" s="9"/>
      <c r="G74" s="9" t="s">
        <v>290</v>
      </c>
      <c r="H74" s="9" t="s">
        <v>60</v>
      </c>
      <c r="I74" s="9" t="s">
        <v>258</v>
      </c>
      <c r="J74" s="9">
        <v>3.0619999999999998</v>
      </c>
      <c r="K74" s="9" t="s">
        <v>57</v>
      </c>
      <c r="L74" s="9">
        <v>43.06</v>
      </c>
      <c r="M74" s="9" t="s">
        <v>61</v>
      </c>
      <c r="N74" s="9">
        <v>72.89</v>
      </c>
      <c r="O74" s="9" t="s">
        <v>62</v>
      </c>
      <c r="P74" s="9">
        <v>0</v>
      </c>
      <c r="Q74" s="9" t="s">
        <v>58</v>
      </c>
      <c r="R74" s="9">
        <v>100</v>
      </c>
      <c r="S74" s="9" t="s">
        <v>59</v>
      </c>
      <c r="T74" s="9">
        <v>100</v>
      </c>
      <c r="U74" s="9" t="s">
        <v>59</v>
      </c>
      <c r="V74" s="9">
        <v>0</v>
      </c>
      <c r="W74" s="9" t="s">
        <v>59</v>
      </c>
      <c r="X74" s="9">
        <v>0</v>
      </c>
      <c r="Y74" s="9" t="s">
        <v>59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11">
        <v>9.6105260908000005</v>
      </c>
      <c r="AZ74" s="11">
        <v>0</v>
      </c>
      <c r="BA74" s="11">
        <v>0</v>
      </c>
      <c r="BB74" s="11">
        <v>0.13184972</v>
      </c>
      <c r="BC74" s="11">
        <v>0</v>
      </c>
      <c r="BD74" s="2" t="str">
        <f t="shared" si="6"/>
        <v/>
      </c>
      <c r="BE74" s="2">
        <f t="shared" si="7"/>
        <v>9.6105260908000005</v>
      </c>
    </row>
    <row r="75" spans="1:57" s="12" customFormat="1" ht="15.75" x14ac:dyDescent="0.25">
      <c r="A75" s="9">
        <f>IF(C75=C74,"",COUNTIF($A$7:A74,"&gt;0")+1)</f>
        <v>19</v>
      </c>
      <c r="B75" s="6" t="s">
        <v>78</v>
      </c>
      <c r="C75" s="6" t="s">
        <v>106</v>
      </c>
      <c r="D75" s="6" t="s">
        <v>107</v>
      </c>
      <c r="E75" s="9" t="str">
        <f t="shared" si="5"/>
        <v>B</v>
      </c>
      <c r="F75" s="9" t="str">
        <f t="shared" si="1"/>
        <v/>
      </c>
      <c r="G75" s="6" t="s">
        <v>451</v>
      </c>
      <c r="H75" s="6" t="s">
        <v>60</v>
      </c>
      <c r="I75" s="6" t="s">
        <v>265</v>
      </c>
      <c r="J75" s="6">
        <v>14270.2</v>
      </c>
      <c r="K75" s="6" t="s">
        <v>57</v>
      </c>
      <c r="L75" s="6">
        <v>29.53</v>
      </c>
      <c r="M75" s="6" t="s">
        <v>61</v>
      </c>
      <c r="N75" s="6">
        <v>109.6</v>
      </c>
      <c r="O75" s="6" t="s">
        <v>62</v>
      </c>
      <c r="P75" s="6">
        <v>0</v>
      </c>
      <c r="Q75" s="6" t="s">
        <v>58</v>
      </c>
      <c r="R75" s="6">
        <v>100</v>
      </c>
      <c r="S75" s="6" t="s">
        <v>59</v>
      </c>
      <c r="T75" s="6">
        <v>100</v>
      </c>
      <c r="U75" s="6" t="s">
        <v>59</v>
      </c>
      <c r="V75" s="6">
        <v>0</v>
      </c>
      <c r="W75" s="6" t="s">
        <v>59</v>
      </c>
      <c r="X75" s="6">
        <v>0</v>
      </c>
      <c r="Y75" s="6" t="s">
        <v>59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31">
        <v>46185.3310576</v>
      </c>
      <c r="AZ75" s="31">
        <v>0</v>
      </c>
      <c r="BA75" s="31">
        <v>0</v>
      </c>
      <c r="BB75" s="31">
        <v>421.39900600000004</v>
      </c>
      <c r="BC75" s="31">
        <v>0</v>
      </c>
      <c r="BD75" s="2">
        <f t="shared" si="6"/>
        <v>65867.374336126799</v>
      </c>
      <c r="BE75" s="2">
        <f t="shared" si="7"/>
        <v>65867.374336126799</v>
      </c>
    </row>
    <row r="76" spans="1:57" s="12" customFormat="1" ht="15.75" x14ac:dyDescent="0.25">
      <c r="A76" s="9" t="str">
        <f>IF(C76=C75,"",COUNTIF($A$7:A75,"&gt;0")+1)</f>
        <v/>
      </c>
      <c r="B76" s="6" t="s">
        <v>78</v>
      </c>
      <c r="C76" s="6" t="s">
        <v>106</v>
      </c>
      <c r="D76" s="6" t="s">
        <v>107</v>
      </c>
      <c r="E76" s="9" t="str">
        <f t="shared" si="5"/>
        <v/>
      </c>
      <c r="F76" s="9"/>
      <c r="G76" s="6" t="s">
        <v>454</v>
      </c>
      <c r="H76" s="6" t="s">
        <v>266</v>
      </c>
      <c r="I76" s="6" t="s">
        <v>267</v>
      </c>
      <c r="J76" s="6">
        <v>28889.919999999998</v>
      </c>
      <c r="K76" s="6" t="s">
        <v>57</v>
      </c>
      <c r="L76" s="6">
        <v>0</v>
      </c>
      <c r="M76" s="6" t="s">
        <v>58</v>
      </c>
      <c r="N76" s="6">
        <v>0.44418000000000002</v>
      </c>
      <c r="O76" s="6" t="s">
        <v>268</v>
      </c>
      <c r="P76" s="6">
        <v>0</v>
      </c>
      <c r="Q76" s="6" t="s">
        <v>58</v>
      </c>
      <c r="R76" s="6">
        <v>100</v>
      </c>
      <c r="S76" s="6" t="s">
        <v>59</v>
      </c>
      <c r="T76" s="6">
        <v>100</v>
      </c>
      <c r="U76" s="6" t="s">
        <v>59</v>
      </c>
      <c r="V76" s="6">
        <v>0</v>
      </c>
      <c r="W76" s="6" t="s">
        <v>59</v>
      </c>
      <c r="X76" s="6">
        <v>0</v>
      </c>
      <c r="Y76" s="6" t="s">
        <v>59</v>
      </c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31">
        <v>12832.324665599999</v>
      </c>
      <c r="AZ76" s="31">
        <v>0</v>
      </c>
      <c r="BA76" s="31">
        <v>0</v>
      </c>
      <c r="BB76" s="31">
        <v>0</v>
      </c>
      <c r="BC76" s="31">
        <v>0</v>
      </c>
      <c r="BD76" s="2" t="str">
        <f t="shared" si="6"/>
        <v/>
      </c>
      <c r="BE76" s="2">
        <f t="shared" si="7"/>
        <v>65867.374336126799</v>
      </c>
    </row>
    <row r="77" spans="1:57" s="12" customFormat="1" ht="15.75" x14ac:dyDescent="0.25">
      <c r="A77" s="9" t="str">
        <f>IF(C77=C76,"",COUNTIF($A$7:A76,"&gt;0")+1)</f>
        <v/>
      </c>
      <c r="B77" s="6" t="s">
        <v>78</v>
      </c>
      <c r="C77" s="6" t="s">
        <v>106</v>
      </c>
      <c r="D77" s="6" t="s">
        <v>107</v>
      </c>
      <c r="E77" s="9" t="str">
        <f t="shared" si="5"/>
        <v/>
      </c>
      <c r="F77" s="9"/>
      <c r="G77" s="6" t="s">
        <v>451</v>
      </c>
      <c r="H77" s="6" t="s">
        <v>60</v>
      </c>
      <c r="I77" s="6" t="s">
        <v>269</v>
      </c>
      <c r="J77" s="6">
        <v>3616.9479999999999</v>
      </c>
      <c r="K77" s="6" t="s">
        <v>65</v>
      </c>
      <c r="L77" s="6">
        <v>34.19</v>
      </c>
      <c r="M77" s="6" t="s">
        <v>66</v>
      </c>
      <c r="N77" s="6">
        <v>55.39</v>
      </c>
      <c r="O77" s="6" t="s">
        <v>62</v>
      </c>
      <c r="P77" s="6">
        <v>0</v>
      </c>
      <c r="Q77" s="6" t="s">
        <v>58</v>
      </c>
      <c r="R77" s="6">
        <v>100</v>
      </c>
      <c r="S77" s="6" t="s">
        <v>59</v>
      </c>
      <c r="T77" s="6">
        <v>100</v>
      </c>
      <c r="U77" s="6" t="s">
        <v>59</v>
      </c>
      <c r="V77" s="6">
        <v>0</v>
      </c>
      <c r="W77" s="6" t="s">
        <v>59</v>
      </c>
      <c r="X77" s="6">
        <v>0</v>
      </c>
      <c r="Y77" s="6" t="s">
        <v>59</v>
      </c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31">
        <v>6849.7186129267993</v>
      </c>
      <c r="AZ77" s="31">
        <v>0</v>
      </c>
      <c r="BA77" s="31">
        <v>0</v>
      </c>
      <c r="BB77" s="31">
        <v>123.66345211999999</v>
      </c>
      <c r="BC77" s="31">
        <v>0</v>
      </c>
      <c r="BD77" s="2" t="str">
        <f t="shared" si="6"/>
        <v/>
      </c>
      <c r="BE77" s="2">
        <f t="shared" si="7"/>
        <v>65867.374336126799</v>
      </c>
    </row>
    <row r="78" spans="1:57" s="12" customFormat="1" ht="15.75" x14ac:dyDescent="0.25">
      <c r="A78" s="9" t="str">
        <f>IF(C78=C77,"",COUNTIF($A$7:A77,"&gt;0")+1)</f>
        <v/>
      </c>
      <c r="B78" s="6" t="s">
        <v>78</v>
      </c>
      <c r="C78" s="6" t="s">
        <v>106</v>
      </c>
      <c r="D78" s="6" t="s">
        <v>107</v>
      </c>
      <c r="E78" s="9" t="str">
        <f t="shared" si="5"/>
        <v/>
      </c>
      <c r="F78" s="9"/>
      <c r="G78" s="6" t="s">
        <v>451</v>
      </c>
      <c r="H78" s="6" t="s">
        <v>60</v>
      </c>
      <c r="I78" s="6" t="s">
        <v>270</v>
      </c>
      <c r="J78" s="6">
        <v>0</v>
      </c>
      <c r="K78" s="6" t="s">
        <v>57</v>
      </c>
      <c r="L78" s="6">
        <v>20.28</v>
      </c>
      <c r="M78" s="6" t="s">
        <v>61</v>
      </c>
      <c r="N78" s="6">
        <v>113.63</v>
      </c>
      <c r="O78" s="6" t="s">
        <v>62</v>
      </c>
      <c r="P78" s="6">
        <v>0</v>
      </c>
      <c r="Q78" s="6" t="s">
        <v>58</v>
      </c>
      <c r="R78" s="6">
        <v>100</v>
      </c>
      <c r="S78" s="6" t="s">
        <v>59</v>
      </c>
      <c r="T78" s="6">
        <v>100</v>
      </c>
      <c r="U78" s="6" t="s">
        <v>59</v>
      </c>
      <c r="V78" s="6">
        <v>0</v>
      </c>
      <c r="W78" s="6" t="s">
        <v>59</v>
      </c>
      <c r="X78" s="6">
        <v>0</v>
      </c>
      <c r="Y78" s="6" t="s">
        <v>59</v>
      </c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2" t="str">
        <f t="shared" si="6"/>
        <v/>
      </c>
      <c r="BE78" s="2">
        <f t="shared" si="7"/>
        <v>65867.374336126799</v>
      </c>
    </row>
    <row r="79" spans="1:57" s="12" customFormat="1" ht="15.75" x14ac:dyDescent="0.25">
      <c r="A79" s="9">
        <f>IF(C79=C78,"",COUNTIF($A$7:A78,"&gt;0")+1)</f>
        <v>20</v>
      </c>
      <c r="B79" s="9" t="s">
        <v>78</v>
      </c>
      <c r="C79" s="9" t="s">
        <v>402</v>
      </c>
      <c r="D79" s="9" t="s">
        <v>108</v>
      </c>
      <c r="E79" s="9" t="str">
        <f t="shared" si="5"/>
        <v>A</v>
      </c>
      <c r="F79" s="9" t="str">
        <f t="shared" si="1"/>
        <v>TAIP</v>
      </c>
      <c r="G79" s="9" t="s">
        <v>256</v>
      </c>
      <c r="H79" s="9" t="s">
        <v>60</v>
      </c>
      <c r="I79" s="9" t="s">
        <v>254</v>
      </c>
      <c r="J79" s="9">
        <v>0</v>
      </c>
      <c r="K79" s="9" t="s">
        <v>57</v>
      </c>
      <c r="L79" s="9">
        <v>33.49</v>
      </c>
      <c r="M79" s="9" t="s">
        <v>61</v>
      </c>
      <c r="N79" s="9">
        <v>55.53</v>
      </c>
      <c r="O79" s="9" t="s">
        <v>62</v>
      </c>
      <c r="P79" s="9">
        <v>0</v>
      </c>
      <c r="Q79" s="9" t="s">
        <v>58</v>
      </c>
      <c r="R79" s="9">
        <v>100</v>
      </c>
      <c r="S79" s="9" t="s">
        <v>59</v>
      </c>
      <c r="T79" s="9">
        <v>100</v>
      </c>
      <c r="U79" s="9" t="s">
        <v>59</v>
      </c>
      <c r="V79" s="9">
        <v>0</v>
      </c>
      <c r="W79" s="9" t="s">
        <v>59</v>
      </c>
      <c r="X79" s="9">
        <v>0</v>
      </c>
      <c r="Y79" s="9" t="s">
        <v>59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11">
        <v>0</v>
      </c>
      <c r="AZ79" s="11">
        <v>0</v>
      </c>
      <c r="BA79" s="11">
        <v>0</v>
      </c>
      <c r="BB79" s="11">
        <v>0</v>
      </c>
      <c r="BC79" s="11">
        <v>0</v>
      </c>
      <c r="BD79" s="2">
        <f t="shared" si="6"/>
        <v>0</v>
      </c>
      <c r="BE79" s="2">
        <f t="shared" si="7"/>
        <v>0</v>
      </c>
    </row>
    <row r="80" spans="1:57" s="12" customFormat="1" ht="15.75" x14ac:dyDescent="0.25">
      <c r="A80" s="9" t="str">
        <f>IF(C80=C79,"",COUNTIF($A$7:A79,"&gt;0")+1)</f>
        <v/>
      </c>
      <c r="B80" s="9" t="s">
        <v>78</v>
      </c>
      <c r="C80" s="9" t="s">
        <v>402</v>
      </c>
      <c r="D80" s="9" t="s">
        <v>108</v>
      </c>
      <c r="E80" s="9" t="str">
        <f t="shared" si="5"/>
        <v/>
      </c>
      <c r="F80" s="9" t="str">
        <f t="shared" si="1"/>
        <v/>
      </c>
      <c r="G80" s="9" t="s">
        <v>256</v>
      </c>
      <c r="H80" s="9" t="s">
        <v>60</v>
      </c>
      <c r="I80" s="9" t="s">
        <v>257</v>
      </c>
      <c r="J80" s="9">
        <v>10273.84</v>
      </c>
      <c r="K80" s="9" t="s">
        <v>57</v>
      </c>
      <c r="L80" s="9">
        <v>15.6</v>
      </c>
      <c r="M80" s="9" t="s">
        <v>61</v>
      </c>
      <c r="N80" s="9">
        <v>101.34</v>
      </c>
      <c r="O80" s="9" t="s">
        <v>62</v>
      </c>
      <c r="P80" s="9">
        <v>0</v>
      </c>
      <c r="Q80" s="9" t="s">
        <v>58</v>
      </c>
      <c r="R80" s="9">
        <v>100</v>
      </c>
      <c r="S80" s="9" t="s">
        <v>59</v>
      </c>
      <c r="T80" s="9">
        <v>100</v>
      </c>
      <c r="U80" s="9" t="s">
        <v>59</v>
      </c>
      <c r="V80" s="9">
        <v>100</v>
      </c>
      <c r="W80" s="9" t="s">
        <v>59</v>
      </c>
      <c r="X80" s="9">
        <v>0</v>
      </c>
      <c r="Y80" s="9" t="s">
        <v>59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11">
        <v>0</v>
      </c>
      <c r="AZ80" s="11">
        <v>16241.954751360001</v>
      </c>
      <c r="BA80" s="11">
        <v>0</v>
      </c>
      <c r="BB80" s="11">
        <v>0</v>
      </c>
      <c r="BC80" s="11">
        <v>160.27190400000001</v>
      </c>
      <c r="BD80" s="2" t="str">
        <f t="shared" si="6"/>
        <v/>
      </c>
      <c r="BE80" s="2">
        <f t="shared" si="7"/>
        <v>0</v>
      </c>
    </row>
    <row r="81" spans="1:57" s="12" customFormat="1" ht="15.75" x14ac:dyDescent="0.25">
      <c r="A81" s="9">
        <f>IF(C81=C80,"",COUNTIF($A$7:A80,"&gt;0")+1)</f>
        <v>21</v>
      </c>
      <c r="B81" s="6" t="s">
        <v>78</v>
      </c>
      <c r="C81" s="33" t="s">
        <v>109</v>
      </c>
      <c r="D81" s="33" t="s">
        <v>110</v>
      </c>
      <c r="E81" s="20" t="str">
        <f t="shared" si="5"/>
        <v>A</v>
      </c>
      <c r="F81" s="20" t="str">
        <f t="shared" si="1"/>
        <v>TAIP</v>
      </c>
      <c r="G81" s="33" t="s">
        <v>292</v>
      </c>
      <c r="H81" s="6" t="s">
        <v>60</v>
      </c>
      <c r="I81" s="6" t="s">
        <v>254</v>
      </c>
      <c r="J81" s="6">
        <v>186.49</v>
      </c>
      <c r="K81" s="6" t="s">
        <v>57</v>
      </c>
      <c r="L81" s="6">
        <v>33.49</v>
      </c>
      <c r="M81" s="6" t="s">
        <v>61</v>
      </c>
      <c r="N81" s="6">
        <v>55.53</v>
      </c>
      <c r="O81" s="6" t="s">
        <v>62</v>
      </c>
      <c r="P81" s="6">
        <v>0</v>
      </c>
      <c r="Q81" s="6" t="s">
        <v>58</v>
      </c>
      <c r="R81" s="6">
        <v>100</v>
      </c>
      <c r="S81" s="6" t="s">
        <v>59</v>
      </c>
      <c r="T81" s="6">
        <v>100</v>
      </c>
      <c r="U81" s="6" t="s">
        <v>59</v>
      </c>
      <c r="V81" s="6">
        <v>0</v>
      </c>
      <c r="W81" s="6" t="s">
        <v>59</v>
      </c>
      <c r="X81" s="6">
        <v>0</v>
      </c>
      <c r="Y81" s="6" t="s">
        <v>59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31">
        <v>346.81539705300003</v>
      </c>
      <c r="AZ81" s="31">
        <v>0</v>
      </c>
      <c r="BA81" s="31">
        <v>0</v>
      </c>
      <c r="BB81" s="31">
        <v>6.2455501</v>
      </c>
      <c r="BC81" s="31">
        <v>0</v>
      </c>
      <c r="BD81" s="2">
        <f t="shared" si="6"/>
        <v>346.81539705300003</v>
      </c>
      <c r="BE81" s="2">
        <f t="shared" si="7"/>
        <v>346.81539705300003</v>
      </c>
    </row>
    <row r="82" spans="1:57" s="12" customFormat="1" ht="15.75" x14ac:dyDescent="0.25">
      <c r="A82" s="9">
        <f>IF(C82=C81,"",COUNTIF($A$7:A81,"&gt;0")+1)</f>
        <v>22</v>
      </c>
      <c r="B82" s="9" t="s">
        <v>111</v>
      </c>
      <c r="C82" s="9" t="s">
        <v>112</v>
      </c>
      <c r="D82" s="9" t="s">
        <v>113</v>
      </c>
      <c r="E82" s="9" t="str">
        <f t="shared" si="5"/>
        <v>A</v>
      </c>
      <c r="F82" s="9" t="str">
        <f t="shared" si="1"/>
        <v>TAIP</v>
      </c>
      <c r="G82" s="9" t="s">
        <v>256</v>
      </c>
      <c r="H82" s="9" t="s">
        <v>60</v>
      </c>
      <c r="I82" s="9" t="s">
        <v>260</v>
      </c>
      <c r="J82" s="9">
        <v>0</v>
      </c>
      <c r="K82" s="9" t="s">
        <v>57</v>
      </c>
      <c r="L82" s="9">
        <v>40.06</v>
      </c>
      <c r="M82" s="9" t="s">
        <v>61</v>
      </c>
      <c r="N82" s="9">
        <v>78.400000000000006</v>
      </c>
      <c r="O82" s="9" t="s">
        <v>62</v>
      </c>
      <c r="P82" s="9">
        <v>0</v>
      </c>
      <c r="Q82" s="9" t="s">
        <v>58</v>
      </c>
      <c r="R82" s="9">
        <v>100</v>
      </c>
      <c r="S82" s="9" t="s">
        <v>59</v>
      </c>
      <c r="T82" s="9">
        <v>100</v>
      </c>
      <c r="U82" s="9" t="s">
        <v>59</v>
      </c>
      <c r="V82" s="9">
        <v>0</v>
      </c>
      <c r="W82" s="9" t="s">
        <v>59</v>
      </c>
      <c r="X82" s="9">
        <v>0</v>
      </c>
      <c r="Y82" s="9" t="s">
        <v>59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2">
        <f t="shared" si="6"/>
        <v>2990.6677077383001</v>
      </c>
      <c r="BE82" s="2">
        <f t="shared" si="7"/>
        <v>2990.6677077383001</v>
      </c>
    </row>
    <row r="83" spans="1:57" s="12" customFormat="1" ht="15.75" x14ac:dyDescent="0.25">
      <c r="A83" s="9" t="str">
        <f>IF(C83=C82,"",COUNTIF($A$7:A82,"&gt;0")+1)</f>
        <v/>
      </c>
      <c r="B83" s="9" t="s">
        <v>111</v>
      </c>
      <c r="C83" s="9" t="s">
        <v>112</v>
      </c>
      <c r="D83" s="9" t="s">
        <v>113</v>
      </c>
      <c r="E83" s="9" t="str">
        <f t="shared" si="5"/>
        <v/>
      </c>
      <c r="F83" s="9" t="str">
        <f t="shared" si="1"/>
        <v/>
      </c>
      <c r="G83" s="9" t="s">
        <v>256</v>
      </c>
      <c r="H83" s="9" t="s">
        <v>60</v>
      </c>
      <c r="I83" s="9" t="s">
        <v>263</v>
      </c>
      <c r="J83" s="9">
        <v>1.8129999999999999</v>
      </c>
      <c r="K83" s="9" t="s">
        <v>57</v>
      </c>
      <c r="L83" s="9">
        <v>43.07</v>
      </c>
      <c r="M83" s="9" t="s">
        <v>61</v>
      </c>
      <c r="N83" s="9">
        <v>72.73</v>
      </c>
      <c r="O83" s="9" t="s">
        <v>62</v>
      </c>
      <c r="P83" s="9">
        <v>0</v>
      </c>
      <c r="Q83" s="9" t="s">
        <v>58</v>
      </c>
      <c r="R83" s="9">
        <v>100</v>
      </c>
      <c r="S83" s="9" t="s">
        <v>59</v>
      </c>
      <c r="T83" s="9">
        <v>100</v>
      </c>
      <c r="U83" s="9" t="s">
        <v>59</v>
      </c>
      <c r="V83" s="9">
        <v>0</v>
      </c>
      <c r="W83" s="9" t="s">
        <v>59</v>
      </c>
      <c r="X83" s="9">
        <v>0</v>
      </c>
      <c r="Y83" s="9" t="s">
        <v>59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11">
        <v>5.6791882342999997</v>
      </c>
      <c r="AZ83" s="11">
        <v>0</v>
      </c>
      <c r="BA83" s="11">
        <v>0</v>
      </c>
      <c r="BB83" s="11">
        <v>7.8085909999999994E-2</v>
      </c>
      <c r="BC83" s="11">
        <v>0</v>
      </c>
      <c r="BD83" s="2" t="str">
        <f t="shared" si="6"/>
        <v/>
      </c>
      <c r="BE83" s="2">
        <f t="shared" si="7"/>
        <v>2990.6677077383001</v>
      </c>
    </row>
    <row r="84" spans="1:57" s="12" customFormat="1" ht="15.75" x14ac:dyDescent="0.25">
      <c r="A84" s="9" t="str">
        <f>IF(C84=C83,"",COUNTIF($A$7:A83,"&gt;0")+1)</f>
        <v/>
      </c>
      <c r="B84" s="9" t="s">
        <v>111</v>
      </c>
      <c r="C84" s="9" t="s">
        <v>112</v>
      </c>
      <c r="D84" s="9" t="s">
        <v>113</v>
      </c>
      <c r="E84" s="9" t="str">
        <f t="shared" si="5"/>
        <v/>
      </c>
      <c r="F84" s="9" t="str">
        <f t="shared" si="1"/>
        <v/>
      </c>
      <c r="G84" s="9" t="s">
        <v>256</v>
      </c>
      <c r="H84" s="9" t="s">
        <v>60</v>
      </c>
      <c r="I84" s="9" t="s">
        <v>92</v>
      </c>
      <c r="J84" s="9">
        <v>2440.98</v>
      </c>
      <c r="K84" s="9" t="s">
        <v>57</v>
      </c>
      <c r="L84" s="9">
        <v>11.72</v>
      </c>
      <c r="M84" s="9" t="s">
        <v>61</v>
      </c>
      <c r="N84" s="9">
        <v>104.34</v>
      </c>
      <c r="O84" s="9" t="s">
        <v>62</v>
      </c>
      <c r="P84" s="9">
        <v>0</v>
      </c>
      <c r="Q84" s="9" t="s">
        <v>58</v>
      </c>
      <c r="R84" s="9">
        <v>100</v>
      </c>
      <c r="S84" s="9" t="s">
        <v>59</v>
      </c>
      <c r="T84" s="9">
        <v>100</v>
      </c>
      <c r="U84" s="9" t="s">
        <v>59</v>
      </c>
      <c r="V84" s="9">
        <v>0</v>
      </c>
      <c r="W84" s="9" t="s">
        <v>59</v>
      </c>
      <c r="X84" s="9">
        <v>0</v>
      </c>
      <c r="Y84" s="9" t="s">
        <v>59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11">
        <v>2984.9885195040001</v>
      </c>
      <c r="AZ84" s="11">
        <v>0</v>
      </c>
      <c r="BA84" s="11">
        <v>0</v>
      </c>
      <c r="BB84" s="11">
        <v>28.608285600000002</v>
      </c>
      <c r="BC84" s="11">
        <v>0</v>
      </c>
      <c r="BD84" s="2" t="str">
        <f t="shared" si="6"/>
        <v/>
      </c>
      <c r="BE84" s="2">
        <f t="shared" si="7"/>
        <v>2990.6677077383001</v>
      </c>
    </row>
    <row r="85" spans="1:57" s="12" customFormat="1" ht="15.75" x14ac:dyDescent="0.25">
      <c r="A85" s="9" t="str">
        <f>IF(C85=C84,"",COUNTIF($A$7:A84,"&gt;0")+1)</f>
        <v/>
      </c>
      <c r="B85" s="9" t="s">
        <v>111</v>
      </c>
      <c r="C85" s="9" t="s">
        <v>112</v>
      </c>
      <c r="D85" s="9" t="s">
        <v>113</v>
      </c>
      <c r="E85" s="9" t="str">
        <f t="shared" si="5"/>
        <v/>
      </c>
      <c r="F85" s="9" t="str">
        <f t="shared" si="1"/>
        <v/>
      </c>
      <c r="G85" s="9" t="s">
        <v>256</v>
      </c>
      <c r="H85" s="9" t="s">
        <v>60</v>
      </c>
      <c r="I85" s="9" t="s">
        <v>427</v>
      </c>
      <c r="J85" s="9">
        <v>10726</v>
      </c>
      <c r="K85" s="9" t="s">
        <v>57</v>
      </c>
      <c r="L85" s="9">
        <v>15.6</v>
      </c>
      <c r="M85" s="9" t="s">
        <v>61</v>
      </c>
      <c r="N85" s="9">
        <v>101.34</v>
      </c>
      <c r="O85" s="9" t="s">
        <v>62</v>
      </c>
      <c r="P85" s="9">
        <v>0</v>
      </c>
      <c r="Q85" s="9" t="s">
        <v>58</v>
      </c>
      <c r="R85" s="9">
        <v>100</v>
      </c>
      <c r="S85" s="9" t="s">
        <v>59</v>
      </c>
      <c r="T85" s="9">
        <v>100</v>
      </c>
      <c r="U85" s="9" t="s">
        <v>59</v>
      </c>
      <c r="V85" s="9">
        <v>100</v>
      </c>
      <c r="W85" s="9" t="s">
        <v>59</v>
      </c>
      <c r="X85" s="9">
        <v>0</v>
      </c>
      <c r="Y85" s="9" t="s">
        <v>59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11">
        <v>0</v>
      </c>
      <c r="AZ85" s="11">
        <v>16956.776303999999</v>
      </c>
      <c r="BA85" s="11">
        <v>0</v>
      </c>
      <c r="BB85" s="11">
        <v>0</v>
      </c>
      <c r="BC85" s="11">
        <v>167.32560000000001</v>
      </c>
      <c r="BD85" s="2" t="str">
        <f t="shared" si="6"/>
        <v/>
      </c>
      <c r="BE85" s="2">
        <f t="shared" si="7"/>
        <v>2990.6677077383001</v>
      </c>
    </row>
    <row r="86" spans="1:57" s="12" customFormat="1" ht="15.75" x14ac:dyDescent="0.25">
      <c r="A86" s="9">
        <f>IF(C86=C85,"",COUNTIF($A$7:A85,"&gt;0")+1)</f>
        <v>23</v>
      </c>
      <c r="B86" s="6" t="s">
        <v>111</v>
      </c>
      <c r="C86" s="6" t="s">
        <v>114</v>
      </c>
      <c r="D86" s="6" t="s">
        <v>115</v>
      </c>
      <c r="E86" s="9" t="str">
        <f t="shared" si="5"/>
        <v>A</v>
      </c>
      <c r="F86" s="9" t="str">
        <f t="shared" si="1"/>
        <v>TAIP</v>
      </c>
      <c r="G86" s="6" t="s">
        <v>256</v>
      </c>
      <c r="H86" s="6" t="s">
        <v>60</v>
      </c>
      <c r="I86" s="6" t="s">
        <v>254</v>
      </c>
      <c r="J86" s="6">
        <v>0</v>
      </c>
      <c r="K86" s="6" t="s">
        <v>57</v>
      </c>
      <c r="L86" s="6">
        <v>33.49</v>
      </c>
      <c r="M86" s="6" t="s">
        <v>61</v>
      </c>
      <c r="N86" s="6">
        <v>55.23</v>
      </c>
      <c r="O86" s="6" t="s">
        <v>62</v>
      </c>
      <c r="P86" s="6">
        <v>0</v>
      </c>
      <c r="Q86" s="6" t="s">
        <v>58</v>
      </c>
      <c r="R86" s="6">
        <v>100</v>
      </c>
      <c r="S86" s="6" t="s">
        <v>59</v>
      </c>
      <c r="T86" s="6">
        <v>100</v>
      </c>
      <c r="U86" s="6" t="s">
        <v>59</v>
      </c>
      <c r="V86" s="6">
        <v>0</v>
      </c>
      <c r="W86" s="6" t="s">
        <v>59</v>
      </c>
      <c r="X86" s="6">
        <v>0</v>
      </c>
      <c r="Y86" s="6" t="s">
        <v>59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2">
        <f t="shared" si="6"/>
        <v>0</v>
      </c>
      <c r="BE86" s="2">
        <f t="shared" si="7"/>
        <v>0</v>
      </c>
    </row>
    <row r="87" spans="1:57" s="12" customFormat="1" ht="15.75" x14ac:dyDescent="0.25">
      <c r="A87" s="9" t="str">
        <f>IF(C87=C86,"",COUNTIF($A$7:A86,"&gt;0")+1)</f>
        <v/>
      </c>
      <c r="B87" s="6" t="s">
        <v>111</v>
      </c>
      <c r="C87" s="6" t="s">
        <v>114</v>
      </c>
      <c r="D87" s="6" t="s">
        <v>115</v>
      </c>
      <c r="E87" s="9" t="str">
        <f t="shared" si="5"/>
        <v/>
      </c>
      <c r="F87" s="9" t="str">
        <f t="shared" ref="F87:F142" si="8">IF(BD87&lt;25000,"TAIP","")</f>
        <v/>
      </c>
      <c r="G87" s="6" t="s">
        <v>256</v>
      </c>
      <c r="H87" s="6" t="s">
        <v>60</v>
      </c>
      <c r="I87" s="6" t="s">
        <v>75</v>
      </c>
      <c r="J87" s="6">
        <v>0</v>
      </c>
      <c r="K87" s="6" t="s">
        <v>57</v>
      </c>
      <c r="L87" s="6">
        <v>40.06</v>
      </c>
      <c r="M87" s="6" t="s">
        <v>61</v>
      </c>
      <c r="N87" s="6">
        <v>77.599999999999994</v>
      </c>
      <c r="O87" s="6" t="s">
        <v>62</v>
      </c>
      <c r="P87" s="6">
        <v>0</v>
      </c>
      <c r="Q87" s="6" t="s">
        <v>58</v>
      </c>
      <c r="R87" s="6">
        <v>100</v>
      </c>
      <c r="S87" s="6" t="s">
        <v>59</v>
      </c>
      <c r="T87" s="6">
        <v>100</v>
      </c>
      <c r="U87" s="6" t="s">
        <v>59</v>
      </c>
      <c r="V87" s="6">
        <v>0</v>
      </c>
      <c r="W87" s="6" t="s">
        <v>59</v>
      </c>
      <c r="X87" s="6">
        <v>0</v>
      </c>
      <c r="Y87" s="6" t="s">
        <v>59</v>
      </c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31">
        <v>0</v>
      </c>
      <c r="AZ87" s="31">
        <v>0</v>
      </c>
      <c r="BA87" s="31">
        <v>0</v>
      </c>
      <c r="BB87" s="31">
        <v>0</v>
      </c>
      <c r="BC87" s="31">
        <v>0</v>
      </c>
      <c r="BD87" s="2" t="str">
        <f t="shared" si="6"/>
        <v/>
      </c>
      <c r="BE87" s="2">
        <f t="shared" si="7"/>
        <v>0</v>
      </c>
    </row>
    <row r="88" spans="1:57" s="12" customFormat="1" ht="15.75" x14ac:dyDescent="0.25">
      <c r="A88" s="9" t="str">
        <f>IF(C88=C87,"",COUNTIF($A$7:A87,"&gt;0")+1)</f>
        <v/>
      </c>
      <c r="B88" s="6" t="s">
        <v>111</v>
      </c>
      <c r="C88" s="6" t="s">
        <v>114</v>
      </c>
      <c r="D88" s="6" t="s">
        <v>115</v>
      </c>
      <c r="E88" s="9" t="str">
        <f t="shared" si="5"/>
        <v/>
      </c>
      <c r="F88" s="9" t="str">
        <f t="shared" si="8"/>
        <v/>
      </c>
      <c r="G88" s="6" t="s">
        <v>256</v>
      </c>
      <c r="H88" s="6" t="s">
        <v>60</v>
      </c>
      <c r="I88" s="6" t="s">
        <v>320</v>
      </c>
      <c r="J88" s="6">
        <v>20937.357</v>
      </c>
      <c r="K88" s="6" t="s">
        <v>57</v>
      </c>
      <c r="L88" s="6">
        <v>15.6</v>
      </c>
      <c r="M88" s="6" t="s">
        <v>61</v>
      </c>
      <c r="N88" s="6">
        <v>109.9</v>
      </c>
      <c r="O88" s="6" t="s">
        <v>62</v>
      </c>
      <c r="P88" s="6">
        <v>0</v>
      </c>
      <c r="Q88" s="6" t="s">
        <v>58</v>
      </c>
      <c r="R88" s="6">
        <v>100</v>
      </c>
      <c r="S88" s="6" t="s">
        <v>59</v>
      </c>
      <c r="T88" s="6">
        <v>100</v>
      </c>
      <c r="U88" s="6" t="s">
        <v>59</v>
      </c>
      <c r="V88" s="6">
        <v>100</v>
      </c>
      <c r="W88" s="6" t="s">
        <v>59</v>
      </c>
      <c r="X88" s="6">
        <v>0</v>
      </c>
      <c r="Y88" s="6" t="s">
        <v>59</v>
      </c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31">
        <v>0</v>
      </c>
      <c r="AZ88" s="31">
        <v>35895.84233508</v>
      </c>
      <c r="BA88" s="31">
        <v>0</v>
      </c>
      <c r="BB88" s="31">
        <v>0</v>
      </c>
      <c r="BC88" s="31">
        <v>326.62276919999999</v>
      </c>
      <c r="BD88" s="2" t="str">
        <f t="shared" si="6"/>
        <v/>
      </c>
      <c r="BE88" s="2">
        <f t="shared" si="7"/>
        <v>0</v>
      </c>
    </row>
    <row r="89" spans="1:57" s="12" customFormat="1" ht="15.75" x14ac:dyDescent="0.25">
      <c r="A89" s="9">
        <f>IF(C89=C88,"",COUNTIF($A$7:A88,"&gt;0")+1)</f>
        <v>24</v>
      </c>
      <c r="B89" s="9" t="s">
        <v>111</v>
      </c>
      <c r="C89" s="9" t="s">
        <v>116</v>
      </c>
      <c r="D89" s="9" t="s">
        <v>117</v>
      </c>
      <c r="E89" s="9" t="str">
        <f t="shared" si="5"/>
        <v>A</v>
      </c>
      <c r="F89" s="9" t="str">
        <f t="shared" si="8"/>
        <v>TAIP</v>
      </c>
      <c r="G89" s="9" t="s">
        <v>256</v>
      </c>
      <c r="H89" s="9" t="s">
        <v>60</v>
      </c>
      <c r="I89" s="9" t="s">
        <v>254</v>
      </c>
      <c r="J89" s="9">
        <v>2608.248</v>
      </c>
      <c r="K89" s="9" t="s">
        <v>65</v>
      </c>
      <c r="L89" s="9">
        <v>33.49</v>
      </c>
      <c r="M89" s="9" t="s">
        <v>66</v>
      </c>
      <c r="N89" s="9">
        <v>55.53</v>
      </c>
      <c r="O89" s="9" t="s">
        <v>62</v>
      </c>
      <c r="P89" s="9">
        <v>0</v>
      </c>
      <c r="Q89" s="9" t="s">
        <v>58</v>
      </c>
      <c r="R89" s="9">
        <v>100</v>
      </c>
      <c r="S89" s="9" t="s">
        <v>59</v>
      </c>
      <c r="T89" s="9">
        <v>100</v>
      </c>
      <c r="U89" s="9" t="s">
        <v>59</v>
      </c>
      <c r="V89" s="9">
        <v>0</v>
      </c>
      <c r="W89" s="9" t="s">
        <v>59</v>
      </c>
      <c r="X89" s="9">
        <v>0</v>
      </c>
      <c r="Y89" s="9" t="s">
        <v>59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11">
        <v>4850.5580231255999</v>
      </c>
      <c r="AZ89" s="11">
        <v>0</v>
      </c>
      <c r="BA89" s="11">
        <v>0</v>
      </c>
      <c r="BB89" s="11">
        <v>87.350225520000009</v>
      </c>
      <c r="BC89" s="11">
        <v>0</v>
      </c>
      <c r="BD89" s="2">
        <f t="shared" si="6"/>
        <v>4850.5580231255999</v>
      </c>
      <c r="BE89" s="2">
        <f t="shared" si="7"/>
        <v>4850.5580231255999</v>
      </c>
    </row>
    <row r="90" spans="1:57" s="12" customFormat="1" ht="15.75" x14ac:dyDescent="0.25">
      <c r="A90" s="9" t="str">
        <f>IF(C90=C89,"",COUNTIF($A$7:A89,"&gt;0")+1)</f>
        <v/>
      </c>
      <c r="B90" s="9" t="s">
        <v>111</v>
      </c>
      <c r="C90" s="9" t="s">
        <v>116</v>
      </c>
      <c r="D90" s="9" t="s">
        <v>117</v>
      </c>
      <c r="E90" s="9" t="str">
        <f t="shared" si="5"/>
        <v/>
      </c>
      <c r="F90" s="9" t="str">
        <f t="shared" si="8"/>
        <v/>
      </c>
      <c r="G90" s="9" t="s">
        <v>256</v>
      </c>
      <c r="H90" s="9" t="s">
        <v>60</v>
      </c>
      <c r="I90" s="9" t="s">
        <v>75</v>
      </c>
      <c r="J90" s="9">
        <v>0</v>
      </c>
      <c r="K90" s="9" t="s">
        <v>57</v>
      </c>
      <c r="L90" s="9">
        <v>40.06</v>
      </c>
      <c r="M90" s="9" t="s">
        <v>61</v>
      </c>
      <c r="N90" s="9">
        <v>77.599999999999994</v>
      </c>
      <c r="O90" s="9" t="s">
        <v>62</v>
      </c>
      <c r="P90" s="9">
        <v>0</v>
      </c>
      <c r="Q90" s="9" t="s">
        <v>58</v>
      </c>
      <c r="R90" s="9">
        <v>100</v>
      </c>
      <c r="S90" s="9" t="s">
        <v>59</v>
      </c>
      <c r="T90" s="9">
        <v>100</v>
      </c>
      <c r="U90" s="9" t="s">
        <v>59</v>
      </c>
      <c r="V90" s="9">
        <v>0</v>
      </c>
      <c r="W90" s="9" t="s">
        <v>59</v>
      </c>
      <c r="X90" s="9">
        <v>0</v>
      </c>
      <c r="Y90" s="9" t="s">
        <v>59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11">
        <v>0</v>
      </c>
      <c r="AZ90" s="11">
        <v>0</v>
      </c>
      <c r="BA90" s="11">
        <v>0</v>
      </c>
      <c r="BB90" s="11">
        <v>0</v>
      </c>
      <c r="BC90" s="11">
        <v>0</v>
      </c>
      <c r="BD90" s="2" t="str">
        <f t="shared" si="6"/>
        <v/>
      </c>
      <c r="BE90" s="2">
        <f t="shared" si="7"/>
        <v>4850.5580231255999</v>
      </c>
    </row>
    <row r="91" spans="1:57" s="12" customFormat="1" ht="15.75" x14ac:dyDescent="0.25">
      <c r="A91" s="9">
        <f>IF(C91=C90,"",COUNTIF($A$7:A90,"&gt;0")+1)</f>
        <v>25</v>
      </c>
      <c r="B91" s="6" t="s">
        <v>111</v>
      </c>
      <c r="C91" s="6" t="s">
        <v>118</v>
      </c>
      <c r="D91" s="6" t="s">
        <v>119</v>
      </c>
      <c r="E91" s="9" t="str">
        <f t="shared" si="5"/>
        <v>C</v>
      </c>
      <c r="F91" s="9" t="str">
        <f t="shared" si="8"/>
        <v/>
      </c>
      <c r="G91" s="6" t="s">
        <v>455</v>
      </c>
      <c r="H91" s="6" t="s">
        <v>60</v>
      </c>
      <c r="I91" s="6" t="s">
        <v>381</v>
      </c>
      <c r="J91" s="6">
        <v>0</v>
      </c>
      <c r="K91" s="6" t="s">
        <v>65</v>
      </c>
      <c r="L91" s="6">
        <v>36.72</v>
      </c>
      <c r="M91" s="6" t="s">
        <v>66</v>
      </c>
      <c r="N91" s="6">
        <v>55.53</v>
      </c>
      <c r="O91" s="6" t="s">
        <v>62</v>
      </c>
      <c r="P91" s="6">
        <v>0</v>
      </c>
      <c r="Q91" s="6" t="s">
        <v>58</v>
      </c>
      <c r="R91" s="6">
        <v>100</v>
      </c>
      <c r="S91" s="6" t="s">
        <v>59</v>
      </c>
      <c r="T91" s="6">
        <v>100</v>
      </c>
      <c r="U91" s="6" t="s">
        <v>59</v>
      </c>
      <c r="V91" s="6">
        <v>0</v>
      </c>
      <c r="W91" s="6" t="s">
        <v>59</v>
      </c>
      <c r="X91" s="6">
        <v>0</v>
      </c>
      <c r="Y91" s="6" t="s">
        <v>59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31">
        <v>0</v>
      </c>
      <c r="AZ91" s="31">
        <v>0</v>
      </c>
      <c r="BA91" s="31">
        <v>0</v>
      </c>
      <c r="BB91" s="31">
        <v>0</v>
      </c>
      <c r="BC91" s="31">
        <v>0</v>
      </c>
      <c r="BD91" s="2">
        <f t="shared" si="6"/>
        <v>2834040.7199433129</v>
      </c>
      <c r="BE91" s="2">
        <f t="shared" si="7"/>
        <v>2834040.7199433129</v>
      </c>
    </row>
    <row r="92" spans="1:57" s="12" customFormat="1" ht="15.75" x14ac:dyDescent="0.25">
      <c r="A92" s="9" t="str">
        <f>IF(C92=C91,"",COUNTIF($A$7:A91,"&gt;0")+1)</f>
        <v/>
      </c>
      <c r="B92" s="6" t="s">
        <v>111</v>
      </c>
      <c r="C92" s="6" t="s">
        <v>118</v>
      </c>
      <c r="D92" s="6" t="s">
        <v>119</v>
      </c>
      <c r="E92" s="9" t="str">
        <f t="shared" si="5"/>
        <v/>
      </c>
      <c r="F92" s="9" t="str">
        <f t="shared" si="8"/>
        <v/>
      </c>
      <c r="G92" s="6" t="s">
        <v>455</v>
      </c>
      <c r="H92" s="6" t="s">
        <v>60</v>
      </c>
      <c r="I92" s="6" t="s">
        <v>382</v>
      </c>
      <c r="J92" s="6">
        <v>0</v>
      </c>
      <c r="K92" s="6" t="s">
        <v>65</v>
      </c>
      <c r="L92" s="6">
        <v>42.3</v>
      </c>
      <c r="M92" s="6" t="s">
        <v>66</v>
      </c>
      <c r="N92" s="6">
        <v>73.3</v>
      </c>
      <c r="O92" s="6" t="s">
        <v>62</v>
      </c>
      <c r="P92" s="6">
        <v>0</v>
      </c>
      <c r="Q92" s="6" t="s">
        <v>58</v>
      </c>
      <c r="R92" s="6">
        <v>99.5</v>
      </c>
      <c r="S92" s="6" t="s">
        <v>59</v>
      </c>
      <c r="T92" s="6">
        <v>100</v>
      </c>
      <c r="U92" s="6" t="s">
        <v>59</v>
      </c>
      <c r="V92" s="6">
        <v>0</v>
      </c>
      <c r="W92" s="6" t="s">
        <v>59</v>
      </c>
      <c r="X92" s="6">
        <v>0</v>
      </c>
      <c r="Y92" s="6" t="s">
        <v>59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2" t="str">
        <f t="shared" si="6"/>
        <v/>
      </c>
      <c r="BE92" s="2">
        <f t="shared" si="7"/>
        <v>2834040.7199433129</v>
      </c>
    </row>
    <row r="93" spans="1:57" s="12" customFormat="1" ht="15.75" x14ac:dyDescent="0.25">
      <c r="A93" s="9" t="str">
        <f>IF(C93=C92,"",COUNTIF($A$7:A92,"&gt;0")+1)</f>
        <v/>
      </c>
      <c r="B93" s="6" t="s">
        <v>111</v>
      </c>
      <c r="C93" s="6" t="s">
        <v>118</v>
      </c>
      <c r="D93" s="6" t="s">
        <v>119</v>
      </c>
      <c r="E93" s="9" t="str">
        <f t="shared" si="5"/>
        <v/>
      </c>
      <c r="F93" s="9" t="str">
        <f t="shared" si="8"/>
        <v/>
      </c>
      <c r="G93" s="6" t="s">
        <v>455</v>
      </c>
      <c r="H93" s="6" t="s">
        <v>60</v>
      </c>
      <c r="I93" s="6" t="s">
        <v>383</v>
      </c>
      <c r="J93" s="6">
        <v>0</v>
      </c>
      <c r="K93" s="6" t="s">
        <v>65</v>
      </c>
      <c r="L93" s="6">
        <v>36.72</v>
      </c>
      <c r="M93" s="6" t="s">
        <v>66</v>
      </c>
      <c r="N93" s="6">
        <v>55.53</v>
      </c>
      <c r="O93" s="6" t="s">
        <v>62</v>
      </c>
      <c r="P93" s="6">
        <v>0</v>
      </c>
      <c r="Q93" s="6" t="s">
        <v>58</v>
      </c>
      <c r="R93" s="6">
        <v>100</v>
      </c>
      <c r="S93" s="6" t="s">
        <v>59</v>
      </c>
      <c r="T93" s="6">
        <v>100</v>
      </c>
      <c r="U93" s="6" t="s">
        <v>59</v>
      </c>
      <c r="V93" s="6">
        <v>0</v>
      </c>
      <c r="W93" s="6" t="s">
        <v>59</v>
      </c>
      <c r="X93" s="6">
        <v>0</v>
      </c>
      <c r="Y93" s="6" t="s">
        <v>59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31">
        <v>0</v>
      </c>
      <c r="AZ93" s="31">
        <v>0</v>
      </c>
      <c r="BA93" s="31">
        <v>0</v>
      </c>
      <c r="BB93" s="31">
        <v>0</v>
      </c>
      <c r="BC93" s="31">
        <v>0</v>
      </c>
      <c r="BD93" s="2" t="str">
        <f t="shared" si="6"/>
        <v/>
      </c>
      <c r="BE93" s="2">
        <f t="shared" si="7"/>
        <v>2834040.7199433129</v>
      </c>
    </row>
    <row r="94" spans="1:57" s="12" customFormat="1" ht="15.75" x14ac:dyDescent="0.25">
      <c r="A94" s="9" t="str">
        <f>IF(C94=C93,"",COUNTIF($A$7:A93,"&gt;0")+1)</f>
        <v/>
      </c>
      <c r="B94" s="6" t="s">
        <v>111</v>
      </c>
      <c r="C94" s="6" t="s">
        <v>118</v>
      </c>
      <c r="D94" s="6" t="s">
        <v>119</v>
      </c>
      <c r="E94" s="9" t="str">
        <f t="shared" si="5"/>
        <v/>
      </c>
      <c r="F94" s="9" t="str">
        <f t="shared" si="8"/>
        <v/>
      </c>
      <c r="G94" s="6" t="s">
        <v>455</v>
      </c>
      <c r="H94" s="6" t="s">
        <v>60</v>
      </c>
      <c r="I94" s="6" t="s">
        <v>384</v>
      </c>
      <c r="J94" s="6">
        <v>0</v>
      </c>
      <c r="K94" s="6" t="s">
        <v>65</v>
      </c>
      <c r="L94" s="6">
        <v>36.92</v>
      </c>
      <c r="M94" s="6" t="s">
        <v>66</v>
      </c>
      <c r="N94" s="6">
        <v>55.23</v>
      </c>
      <c r="O94" s="6" t="s">
        <v>62</v>
      </c>
      <c r="P94" s="6">
        <v>0</v>
      </c>
      <c r="Q94" s="6" t="s">
        <v>58</v>
      </c>
      <c r="R94" s="6">
        <v>100</v>
      </c>
      <c r="S94" s="6" t="s">
        <v>59</v>
      </c>
      <c r="T94" s="6">
        <v>100</v>
      </c>
      <c r="U94" s="6" t="s">
        <v>59</v>
      </c>
      <c r="V94" s="6">
        <v>0</v>
      </c>
      <c r="W94" s="6" t="s">
        <v>59</v>
      </c>
      <c r="X94" s="6">
        <v>0</v>
      </c>
      <c r="Y94" s="6" t="s">
        <v>59</v>
      </c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31">
        <v>0</v>
      </c>
      <c r="AZ94" s="31">
        <v>0</v>
      </c>
      <c r="BA94" s="31">
        <v>0</v>
      </c>
      <c r="BB94" s="31">
        <v>0</v>
      </c>
      <c r="BC94" s="31">
        <v>0</v>
      </c>
      <c r="BD94" s="2" t="str">
        <f t="shared" si="6"/>
        <v/>
      </c>
      <c r="BE94" s="2">
        <f t="shared" si="7"/>
        <v>2834040.7199433129</v>
      </c>
    </row>
    <row r="95" spans="1:57" s="12" customFormat="1" ht="15.75" x14ac:dyDescent="0.25">
      <c r="A95" s="9" t="str">
        <f>IF(C95=C94,"",COUNTIF($A$7:A94,"&gt;0")+1)</f>
        <v/>
      </c>
      <c r="B95" s="6" t="s">
        <v>111</v>
      </c>
      <c r="C95" s="6" t="s">
        <v>118</v>
      </c>
      <c r="D95" s="6" t="s">
        <v>119</v>
      </c>
      <c r="E95" s="9" t="str">
        <f t="shared" si="5"/>
        <v/>
      </c>
      <c r="F95" s="9" t="str">
        <f t="shared" si="8"/>
        <v/>
      </c>
      <c r="G95" s="6" t="s">
        <v>256</v>
      </c>
      <c r="H95" s="6" t="s">
        <v>60</v>
      </c>
      <c r="I95" s="6" t="s">
        <v>385</v>
      </c>
      <c r="J95" s="6">
        <v>4380.1019999999999</v>
      </c>
      <c r="K95" s="6" t="s">
        <v>65</v>
      </c>
      <c r="L95" s="6">
        <v>36.72</v>
      </c>
      <c r="M95" s="6" t="s">
        <v>66</v>
      </c>
      <c r="N95" s="6">
        <v>55.53</v>
      </c>
      <c r="O95" s="6" t="s">
        <v>62</v>
      </c>
      <c r="P95" s="6">
        <v>0</v>
      </c>
      <c r="Q95" s="6" t="s">
        <v>58</v>
      </c>
      <c r="R95" s="6">
        <v>100</v>
      </c>
      <c r="S95" s="6" t="s">
        <v>59</v>
      </c>
      <c r="T95" s="6">
        <v>100</v>
      </c>
      <c r="U95" s="6" t="s">
        <v>59</v>
      </c>
      <c r="V95" s="6">
        <v>0</v>
      </c>
      <c r="W95" s="6" t="s">
        <v>59</v>
      </c>
      <c r="X95" s="6">
        <v>0</v>
      </c>
      <c r="Y95" s="6" t="s">
        <v>59</v>
      </c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31">
        <v>8931.2977922831997</v>
      </c>
      <c r="AZ95" s="31">
        <v>0</v>
      </c>
      <c r="BA95" s="31">
        <v>0</v>
      </c>
      <c r="BB95" s="31">
        <v>160.83734543999998</v>
      </c>
      <c r="BC95" s="31">
        <v>0</v>
      </c>
      <c r="BD95" s="2" t="str">
        <f t="shared" si="6"/>
        <v/>
      </c>
      <c r="BE95" s="2">
        <f t="shared" si="7"/>
        <v>2834040.7199433129</v>
      </c>
    </row>
    <row r="96" spans="1:57" s="12" customFormat="1" ht="15.75" x14ac:dyDescent="0.25">
      <c r="A96" s="9" t="str">
        <f>IF(C96=C95,"",COUNTIF($A$7:A95,"&gt;0")+1)</f>
        <v/>
      </c>
      <c r="B96" s="6" t="s">
        <v>111</v>
      </c>
      <c r="C96" s="6" t="s">
        <v>118</v>
      </c>
      <c r="D96" s="6" t="s">
        <v>119</v>
      </c>
      <c r="E96" s="9" t="str">
        <f t="shared" si="5"/>
        <v/>
      </c>
      <c r="F96" s="9" t="str">
        <f t="shared" si="8"/>
        <v/>
      </c>
      <c r="G96" s="6" t="s">
        <v>256</v>
      </c>
      <c r="H96" s="6" t="s">
        <v>60</v>
      </c>
      <c r="I96" s="6" t="s">
        <v>386</v>
      </c>
      <c r="J96" s="6">
        <v>73408.120999999999</v>
      </c>
      <c r="K96" s="6" t="s">
        <v>65</v>
      </c>
      <c r="L96" s="6">
        <v>36.72</v>
      </c>
      <c r="M96" s="6" t="s">
        <v>66</v>
      </c>
      <c r="N96" s="6">
        <v>55.53</v>
      </c>
      <c r="O96" s="6" t="s">
        <v>62</v>
      </c>
      <c r="P96" s="6">
        <v>0</v>
      </c>
      <c r="Q96" s="6" t="s">
        <v>58</v>
      </c>
      <c r="R96" s="6">
        <v>100</v>
      </c>
      <c r="S96" s="6" t="s">
        <v>59</v>
      </c>
      <c r="T96" s="6">
        <v>100</v>
      </c>
      <c r="U96" s="6" t="s">
        <v>59</v>
      </c>
      <c r="V96" s="6">
        <v>0</v>
      </c>
      <c r="W96" s="6" t="s">
        <v>59</v>
      </c>
      <c r="X96" s="6">
        <v>0</v>
      </c>
      <c r="Y96" s="6" t="s">
        <v>59</v>
      </c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31">
        <v>149683.68065925359</v>
      </c>
      <c r="AZ96" s="31">
        <v>0</v>
      </c>
      <c r="BA96" s="31">
        <v>0</v>
      </c>
      <c r="BB96" s="31">
        <v>2695.5462031199995</v>
      </c>
      <c r="BC96" s="31">
        <v>0</v>
      </c>
      <c r="BD96" s="2" t="str">
        <f t="shared" si="6"/>
        <v/>
      </c>
      <c r="BE96" s="2">
        <f t="shared" si="7"/>
        <v>2834040.7199433129</v>
      </c>
    </row>
    <row r="97" spans="1:57" s="12" customFormat="1" ht="15.75" x14ac:dyDescent="0.25">
      <c r="A97" s="9" t="str">
        <f>IF(C97=C96,"",COUNTIF($A$7:A96,"&gt;0")+1)</f>
        <v/>
      </c>
      <c r="B97" s="6" t="s">
        <v>111</v>
      </c>
      <c r="C97" s="6" t="s">
        <v>118</v>
      </c>
      <c r="D97" s="6" t="s">
        <v>119</v>
      </c>
      <c r="E97" s="9" t="str">
        <f t="shared" si="5"/>
        <v/>
      </c>
      <c r="F97" s="9" t="str">
        <f t="shared" si="8"/>
        <v/>
      </c>
      <c r="G97" s="6" t="s">
        <v>456</v>
      </c>
      <c r="H97" s="6" t="s">
        <v>60</v>
      </c>
      <c r="I97" s="6" t="s">
        <v>387</v>
      </c>
      <c r="J97" s="6">
        <v>594190.745</v>
      </c>
      <c r="K97" s="6" t="s">
        <v>65</v>
      </c>
      <c r="L97" s="6">
        <v>36.72</v>
      </c>
      <c r="M97" s="6" t="s">
        <v>66</v>
      </c>
      <c r="N97" s="6">
        <v>55.53</v>
      </c>
      <c r="O97" s="6" t="s">
        <v>62</v>
      </c>
      <c r="P97" s="6">
        <v>0</v>
      </c>
      <c r="Q97" s="6" t="s">
        <v>58</v>
      </c>
      <c r="R97" s="6">
        <v>100</v>
      </c>
      <c r="S97" s="6" t="s">
        <v>59</v>
      </c>
      <c r="T97" s="6">
        <v>100</v>
      </c>
      <c r="U97" s="6" t="s">
        <v>59</v>
      </c>
      <c r="V97" s="6">
        <v>0</v>
      </c>
      <c r="W97" s="6" t="s">
        <v>59</v>
      </c>
      <c r="X97" s="6">
        <v>0</v>
      </c>
      <c r="Y97" s="6" t="s">
        <v>59</v>
      </c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31">
        <v>1211591.5312048919</v>
      </c>
      <c r="AZ97" s="31">
        <v>0</v>
      </c>
      <c r="BA97" s="31">
        <v>0</v>
      </c>
      <c r="BB97" s="31">
        <v>21818.684156399999</v>
      </c>
      <c r="BC97" s="31">
        <v>0</v>
      </c>
      <c r="BD97" s="2" t="str">
        <f t="shared" si="6"/>
        <v/>
      </c>
      <c r="BE97" s="2">
        <f t="shared" si="7"/>
        <v>2834040.7199433129</v>
      </c>
    </row>
    <row r="98" spans="1:57" s="12" customFormat="1" ht="15.75" x14ac:dyDescent="0.25">
      <c r="A98" s="9" t="str">
        <f>IF(C98=C97,"",COUNTIF($A$7:A97,"&gt;0")+1)</f>
        <v/>
      </c>
      <c r="B98" s="6" t="s">
        <v>111</v>
      </c>
      <c r="C98" s="6" t="s">
        <v>118</v>
      </c>
      <c r="D98" s="6" t="s">
        <v>119</v>
      </c>
      <c r="E98" s="9" t="str">
        <f t="shared" si="5"/>
        <v/>
      </c>
      <c r="F98" s="9" t="str">
        <f t="shared" si="8"/>
        <v/>
      </c>
      <c r="G98" s="6" t="s">
        <v>455</v>
      </c>
      <c r="H98" s="6" t="s">
        <v>60</v>
      </c>
      <c r="I98" s="6" t="s">
        <v>388</v>
      </c>
      <c r="J98" s="6">
        <v>599.41099999999994</v>
      </c>
      <c r="K98" s="6" t="s">
        <v>65</v>
      </c>
      <c r="L98" s="6">
        <v>36.72</v>
      </c>
      <c r="M98" s="6" t="s">
        <v>66</v>
      </c>
      <c r="N98" s="6">
        <v>55.53</v>
      </c>
      <c r="O98" s="6" t="s">
        <v>62</v>
      </c>
      <c r="P98" s="6">
        <v>0</v>
      </c>
      <c r="Q98" s="6" t="s">
        <v>58</v>
      </c>
      <c r="R98" s="6">
        <v>100</v>
      </c>
      <c r="S98" s="6" t="s">
        <v>59</v>
      </c>
      <c r="T98" s="6">
        <v>100</v>
      </c>
      <c r="U98" s="6" t="s">
        <v>59</v>
      </c>
      <c r="V98" s="6">
        <v>0</v>
      </c>
      <c r="W98" s="6" t="s">
        <v>59</v>
      </c>
      <c r="X98" s="6">
        <v>0</v>
      </c>
      <c r="Y98" s="6" t="s">
        <v>59</v>
      </c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31">
        <v>1222.2359527175997</v>
      </c>
      <c r="AZ98" s="31">
        <v>0</v>
      </c>
      <c r="BA98" s="31">
        <v>0</v>
      </c>
      <c r="BB98" s="31">
        <v>22.010371919999997</v>
      </c>
      <c r="BC98" s="31">
        <v>0</v>
      </c>
      <c r="BD98" s="2" t="str">
        <f t="shared" si="6"/>
        <v/>
      </c>
      <c r="BE98" s="2">
        <f t="shared" si="7"/>
        <v>2834040.7199433129</v>
      </c>
    </row>
    <row r="99" spans="1:57" s="12" customFormat="1" ht="15.75" x14ac:dyDescent="0.25">
      <c r="A99" s="9" t="str">
        <f>IF(C99=C98,"",COUNTIF($A$7:A98,"&gt;0")+1)</f>
        <v/>
      </c>
      <c r="B99" s="6" t="s">
        <v>111</v>
      </c>
      <c r="C99" s="6" t="s">
        <v>118</v>
      </c>
      <c r="D99" s="6" t="s">
        <v>119</v>
      </c>
      <c r="E99" s="9" t="str">
        <f t="shared" si="5"/>
        <v/>
      </c>
      <c r="F99" s="9" t="str">
        <f t="shared" si="8"/>
        <v/>
      </c>
      <c r="G99" s="6" t="s">
        <v>455</v>
      </c>
      <c r="H99" s="6" t="s">
        <v>60</v>
      </c>
      <c r="I99" s="6" t="s">
        <v>389</v>
      </c>
      <c r="J99" s="6">
        <v>17.692</v>
      </c>
      <c r="K99" s="6" t="s">
        <v>65</v>
      </c>
      <c r="L99" s="6">
        <v>36.72</v>
      </c>
      <c r="M99" s="6" t="s">
        <v>66</v>
      </c>
      <c r="N99" s="6">
        <v>55.53</v>
      </c>
      <c r="O99" s="6" t="s">
        <v>62</v>
      </c>
      <c r="P99" s="6">
        <v>0</v>
      </c>
      <c r="Q99" s="6" t="s">
        <v>58</v>
      </c>
      <c r="R99" s="6">
        <v>100</v>
      </c>
      <c r="S99" s="6" t="s">
        <v>59</v>
      </c>
      <c r="T99" s="6">
        <v>100</v>
      </c>
      <c r="U99" s="6" t="s">
        <v>59</v>
      </c>
      <c r="V99" s="6">
        <v>0</v>
      </c>
      <c r="W99" s="6" t="s">
        <v>59</v>
      </c>
      <c r="X99" s="6">
        <v>0</v>
      </c>
      <c r="Y99" s="6" t="s">
        <v>59</v>
      </c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31">
        <v>36.075077827199998</v>
      </c>
      <c r="AZ99" s="31">
        <v>0</v>
      </c>
      <c r="BA99" s="31">
        <v>0</v>
      </c>
      <c r="BB99" s="31">
        <v>0.64965023999999993</v>
      </c>
      <c r="BC99" s="31">
        <v>0</v>
      </c>
      <c r="BD99" s="2" t="str">
        <f t="shared" si="6"/>
        <v/>
      </c>
      <c r="BE99" s="2">
        <f t="shared" si="7"/>
        <v>2834040.7199433129</v>
      </c>
    </row>
    <row r="100" spans="1:57" s="12" customFormat="1" ht="15.75" x14ac:dyDescent="0.25">
      <c r="A100" s="9" t="str">
        <f>IF(C100=C99,"",COUNTIF($A$7:A99,"&gt;0")+1)</f>
        <v/>
      </c>
      <c r="B100" s="6" t="s">
        <v>111</v>
      </c>
      <c r="C100" s="6" t="s">
        <v>118</v>
      </c>
      <c r="D100" s="6" t="s">
        <v>119</v>
      </c>
      <c r="E100" s="9" t="str">
        <f t="shared" si="5"/>
        <v/>
      </c>
      <c r="F100" s="9" t="str">
        <f t="shared" si="8"/>
        <v/>
      </c>
      <c r="G100" s="6" t="s">
        <v>456</v>
      </c>
      <c r="H100" s="6" t="s">
        <v>60</v>
      </c>
      <c r="I100" s="6" t="s">
        <v>390</v>
      </c>
      <c r="J100" s="6">
        <v>544503.07499999995</v>
      </c>
      <c r="K100" s="6" t="s">
        <v>65</v>
      </c>
      <c r="L100" s="6">
        <v>36.72</v>
      </c>
      <c r="M100" s="6" t="s">
        <v>66</v>
      </c>
      <c r="N100" s="6">
        <v>55.53</v>
      </c>
      <c r="O100" s="6" t="s">
        <v>62</v>
      </c>
      <c r="P100" s="6">
        <v>0</v>
      </c>
      <c r="Q100" s="6" t="s">
        <v>58</v>
      </c>
      <c r="R100" s="6">
        <v>100</v>
      </c>
      <c r="S100" s="6" t="s">
        <v>59</v>
      </c>
      <c r="T100" s="6">
        <v>100</v>
      </c>
      <c r="U100" s="6" t="s">
        <v>59</v>
      </c>
      <c r="V100" s="6">
        <v>0</v>
      </c>
      <c r="W100" s="6" t="s">
        <v>59</v>
      </c>
      <c r="X100" s="6">
        <v>0</v>
      </c>
      <c r="Y100" s="6" t="s">
        <v>59</v>
      </c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31">
        <v>1110275.3113144198</v>
      </c>
      <c r="AZ100" s="31">
        <v>0</v>
      </c>
      <c r="BA100" s="31">
        <v>0</v>
      </c>
      <c r="BB100" s="31">
        <v>19994.152913999998</v>
      </c>
      <c r="BC100" s="31">
        <v>0</v>
      </c>
      <c r="BD100" s="2" t="str">
        <f t="shared" si="6"/>
        <v/>
      </c>
      <c r="BE100" s="2">
        <f t="shared" si="7"/>
        <v>2834040.7199433129</v>
      </c>
    </row>
    <row r="101" spans="1:57" s="12" customFormat="1" ht="15.75" x14ac:dyDescent="0.25">
      <c r="A101" s="9" t="str">
        <f>IF(C101=C100,"",COUNTIF($A$7:A100,"&gt;0")+1)</f>
        <v/>
      </c>
      <c r="B101" s="6" t="s">
        <v>111</v>
      </c>
      <c r="C101" s="6" t="s">
        <v>118</v>
      </c>
      <c r="D101" s="6" t="s">
        <v>119</v>
      </c>
      <c r="E101" s="9" t="str">
        <f t="shared" si="5"/>
        <v/>
      </c>
      <c r="F101" s="9" t="str">
        <f t="shared" si="8"/>
        <v/>
      </c>
      <c r="G101" s="6" t="s">
        <v>455</v>
      </c>
      <c r="H101" s="6" t="s">
        <v>60</v>
      </c>
      <c r="I101" s="6" t="s">
        <v>391</v>
      </c>
      <c r="J101" s="6">
        <v>665.73199999999997</v>
      </c>
      <c r="K101" s="6" t="s">
        <v>65</v>
      </c>
      <c r="L101" s="6">
        <v>36.72</v>
      </c>
      <c r="M101" s="6" t="s">
        <v>66</v>
      </c>
      <c r="N101" s="6">
        <v>55.53</v>
      </c>
      <c r="O101" s="6" t="s">
        <v>62</v>
      </c>
      <c r="P101" s="6">
        <v>0</v>
      </c>
      <c r="Q101" s="6" t="s">
        <v>58</v>
      </c>
      <c r="R101" s="6">
        <v>100</v>
      </c>
      <c r="S101" s="6" t="s">
        <v>59</v>
      </c>
      <c r="T101" s="6">
        <v>100</v>
      </c>
      <c r="U101" s="6" t="s">
        <v>59</v>
      </c>
      <c r="V101" s="6">
        <v>0</v>
      </c>
      <c r="W101" s="6" t="s">
        <v>59</v>
      </c>
      <c r="X101" s="6">
        <v>0</v>
      </c>
      <c r="Y101" s="6" t="s">
        <v>59</v>
      </c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31">
        <v>1357.4685570911997</v>
      </c>
      <c r="AZ101" s="31">
        <v>0</v>
      </c>
      <c r="BA101" s="31">
        <v>0</v>
      </c>
      <c r="BB101" s="31">
        <v>24.445679039999998</v>
      </c>
      <c r="BC101" s="31">
        <v>0</v>
      </c>
      <c r="BD101" s="2" t="str">
        <f t="shared" si="6"/>
        <v/>
      </c>
      <c r="BE101" s="2">
        <f t="shared" si="7"/>
        <v>2834040.7199433129</v>
      </c>
    </row>
    <row r="102" spans="1:57" s="12" customFormat="1" ht="15.75" x14ac:dyDescent="0.25">
      <c r="A102" s="9" t="str">
        <f>IF(C102=C101,"",COUNTIF($A$7:A101,"&gt;0")+1)</f>
        <v/>
      </c>
      <c r="B102" s="6" t="s">
        <v>111</v>
      </c>
      <c r="C102" s="6" t="s">
        <v>118</v>
      </c>
      <c r="D102" s="6" t="s">
        <v>119</v>
      </c>
      <c r="E102" s="9" t="str">
        <f t="shared" si="5"/>
        <v/>
      </c>
      <c r="F102" s="9" t="str">
        <f t="shared" si="8"/>
        <v/>
      </c>
      <c r="G102" s="6" t="s">
        <v>455</v>
      </c>
      <c r="H102" s="6" t="s">
        <v>60</v>
      </c>
      <c r="I102" s="6" t="s">
        <v>392</v>
      </c>
      <c r="J102" s="6">
        <v>60476.06</v>
      </c>
      <c r="K102" s="6" t="s">
        <v>65</v>
      </c>
      <c r="L102" s="6">
        <v>36.72</v>
      </c>
      <c r="M102" s="6" t="s">
        <v>66</v>
      </c>
      <c r="N102" s="6">
        <v>55.53</v>
      </c>
      <c r="O102" s="6" t="s">
        <v>62</v>
      </c>
      <c r="P102" s="6">
        <v>0</v>
      </c>
      <c r="Q102" s="6" t="s">
        <v>58</v>
      </c>
      <c r="R102" s="6">
        <v>100</v>
      </c>
      <c r="S102" s="6" t="s">
        <v>59</v>
      </c>
      <c r="T102" s="6">
        <v>100</v>
      </c>
      <c r="U102" s="6" t="s">
        <v>59</v>
      </c>
      <c r="V102" s="6">
        <v>0</v>
      </c>
      <c r="W102" s="6" t="s">
        <v>59</v>
      </c>
      <c r="X102" s="6">
        <v>0</v>
      </c>
      <c r="Y102" s="6" t="s">
        <v>59</v>
      </c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31">
        <v>123314.41166529598</v>
      </c>
      <c r="AZ102" s="31">
        <v>0</v>
      </c>
      <c r="BA102" s="31">
        <v>0</v>
      </c>
      <c r="BB102" s="31">
        <v>2220.6809232000001</v>
      </c>
      <c r="BC102" s="31">
        <v>0</v>
      </c>
      <c r="BD102" s="2" t="str">
        <f t="shared" si="6"/>
        <v/>
      </c>
      <c r="BE102" s="2">
        <f t="shared" si="7"/>
        <v>2834040.7199433129</v>
      </c>
    </row>
    <row r="103" spans="1:57" s="12" customFormat="1" ht="15.75" x14ac:dyDescent="0.25">
      <c r="A103" s="9"/>
      <c r="B103" s="6" t="s">
        <v>111</v>
      </c>
      <c r="C103" s="6" t="s">
        <v>120</v>
      </c>
      <c r="D103" s="6" t="s">
        <v>119</v>
      </c>
      <c r="E103" s="9" t="str">
        <f t="shared" si="5"/>
        <v/>
      </c>
      <c r="F103" s="9"/>
      <c r="G103" s="6" t="s">
        <v>457</v>
      </c>
      <c r="H103" s="6" t="s">
        <v>393</v>
      </c>
      <c r="I103" s="6" t="s">
        <v>394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>
        <v>0</v>
      </c>
      <c r="W103" s="6" t="s">
        <v>59</v>
      </c>
      <c r="X103" s="6">
        <v>0</v>
      </c>
      <c r="Y103" s="6" t="s">
        <v>59</v>
      </c>
      <c r="Z103" s="6">
        <v>0.16220000000000001</v>
      </c>
      <c r="AA103" s="6" t="s">
        <v>395</v>
      </c>
      <c r="AB103" s="6">
        <v>8062</v>
      </c>
      <c r="AC103" s="6" t="s">
        <v>396</v>
      </c>
      <c r="AD103" s="6">
        <v>145.141063</v>
      </c>
      <c r="AE103" s="6" t="s">
        <v>397</v>
      </c>
      <c r="AF103" s="6">
        <v>1170127.249906</v>
      </c>
      <c r="AG103" s="6" t="s">
        <v>398</v>
      </c>
      <c r="AH103" s="6">
        <v>190</v>
      </c>
      <c r="AI103" s="6" t="s">
        <v>57</v>
      </c>
      <c r="AJ103" s="6">
        <v>298</v>
      </c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31">
        <v>56558.802700556458</v>
      </c>
      <c r="AZ103" s="31">
        <v>0</v>
      </c>
      <c r="BA103" s="31">
        <v>0</v>
      </c>
      <c r="BB103" s="31">
        <v>0</v>
      </c>
      <c r="BC103" s="31">
        <v>0</v>
      </c>
      <c r="BD103" s="2" t="str">
        <f t="shared" si="6"/>
        <v/>
      </c>
      <c r="BE103" s="2">
        <f t="shared" si="7"/>
        <v>2834040.7199433129</v>
      </c>
    </row>
    <row r="104" spans="1:57" s="12" customFormat="1" ht="15.75" x14ac:dyDescent="0.25">
      <c r="A104" s="9"/>
      <c r="B104" s="6" t="s">
        <v>111</v>
      </c>
      <c r="C104" s="6" t="s">
        <v>121</v>
      </c>
      <c r="D104" s="6" t="s">
        <v>119</v>
      </c>
      <c r="E104" s="9" t="str">
        <f t="shared" si="5"/>
        <v/>
      </c>
      <c r="F104" s="9"/>
      <c r="G104" s="6" t="s">
        <v>457</v>
      </c>
      <c r="H104" s="6" t="s">
        <v>393</v>
      </c>
      <c r="I104" s="6" t="s">
        <v>399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>
        <v>0</v>
      </c>
      <c r="W104" s="6" t="s">
        <v>59</v>
      </c>
      <c r="X104" s="6">
        <v>0</v>
      </c>
      <c r="Y104" s="6" t="s">
        <v>59</v>
      </c>
      <c r="Z104" s="6">
        <v>9.7100000000000006E-2</v>
      </c>
      <c r="AA104" s="6" t="s">
        <v>395</v>
      </c>
      <c r="AB104" s="6">
        <v>7968</v>
      </c>
      <c r="AC104" s="6" t="s">
        <v>396</v>
      </c>
      <c r="AD104" s="6">
        <v>91.284868000000003</v>
      </c>
      <c r="AE104" s="6" t="s">
        <v>397</v>
      </c>
      <c r="AF104" s="6">
        <v>727357.82822400006</v>
      </c>
      <c r="AG104" s="6" t="s">
        <v>398</v>
      </c>
      <c r="AH104" s="6">
        <v>71</v>
      </c>
      <c r="AI104" s="6" t="s">
        <v>57</v>
      </c>
      <c r="AJ104" s="6">
        <v>298</v>
      </c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31">
        <v>21046.680645924018</v>
      </c>
      <c r="AZ104" s="31">
        <v>0</v>
      </c>
      <c r="BA104" s="31">
        <v>0</v>
      </c>
      <c r="BB104" s="31">
        <v>0</v>
      </c>
      <c r="BC104" s="31">
        <v>0</v>
      </c>
      <c r="BD104" s="2" t="str">
        <f t="shared" si="6"/>
        <v/>
      </c>
      <c r="BE104" s="2">
        <f t="shared" si="7"/>
        <v>2834040.7199433129</v>
      </c>
    </row>
    <row r="105" spans="1:57" s="12" customFormat="1" ht="15.75" x14ac:dyDescent="0.25">
      <c r="A105" s="9"/>
      <c r="B105" s="6" t="s">
        <v>111</v>
      </c>
      <c r="C105" s="6" t="s">
        <v>122</v>
      </c>
      <c r="D105" s="6" t="s">
        <v>119</v>
      </c>
      <c r="E105" s="9" t="str">
        <f t="shared" si="5"/>
        <v/>
      </c>
      <c r="F105" s="9"/>
      <c r="G105" s="6" t="s">
        <v>457</v>
      </c>
      <c r="H105" s="6" t="s">
        <v>393</v>
      </c>
      <c r="I105" s="6" t="s">
        <v>400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>
        <v>0</v>
      </c>
      <c r="W105" s="6" t="s">
        <v>59</v>
      </c>
      <c r="X105" s="6">
        <v>0</v>
      </c>
      <c r="Y105" s="6" t="s">
        <v>59</v>
      </c>
      <c r="Z105" s="6">
        <v>0.1633</v>
      </c>
      <c r="AA105" s="6" t="s">
        <v>395</v>
      </c>
      <c r="AB105" s="6">
        <v>8760</v>
      </c>
      <c r="AC105" s="6" t="s">
        <v>396</v>
      </c>
      <c r="AD105" s="6">
        <v>184.72030899999999</v>
      </c>
      <c r="AE105" s="6" t="s">
        <v>397</v>
      </c>
      <c r="AF105" s="6">
        <v>1618149.9068399998</v>
      </c>
      <c r="AG105" s="6" t="s">
        <v>398</v>
      </c>
      <c r="AH105" s="6">
        <v>264</v>
      </c>
      <c r="AI105" s="6" t="s">
        <v>57</v>
      </c>
      <c r="AJ105" s="6">
        <v>298</v>
      </c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31">
        <v>78744.676176517663</v>
      </c>
      <c r="AZ105" s="31">
        <v>0</v>
      </c>
      <c r="BA105" s="31">
        <v>0</v>
      </c>
      <c r="BB105" s="31">
        <v>0</v>
      </c>
      <c r="BC105" s="31">
        <v>0</v>
      </c>
      <c r="BD105" s="2" t="str">
        <f t="shared" si="6"/>
        <v/>
      </c>
      <c r="BE105" s="2">
        <f t="shared" si="7"/>
        <v>2834040.7199433129</v>
      </c>
    </row>
    <row r="106" spans="1:57" s="12" customFormat="1" ht="15.75" x14ac:dyDescent="0.25">
      <c r="A106" s="9" t="str">
        <f>IF(C106=C102,"",COUNTIF($A$7:A102,"&gt;0")+1)</f>
        <v/>
      </c>
      <c r="B106" s="6" t="s">
        <v>111</v>
      </c>
      <c r="C106" s="6" t="s">
        <v>118</v>
      </c>
      <c r="D106" s="6" t="s">
        <v>119</v>
      </c>
      <c r="E106" s="9" t="str">
        <f t="shared" si="5"/>
        <v/>
      </c>
      <c r="F106" s="9" t="str">
        <f t="shared" si="8"/>
        <v/>
      </c>
      <c r="G106" s="6" t="s">
        <v>457</v>
      </c>
      <c r="H106" s="6" t="s">
        <v>393</v>
      </c>
      <c r="I106" s="6" t="s">
        <v>401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>
        <v>0</v>
      </c>
      <c r="W106" s="6" t="s">
        <v>59</v>
      </c>
      <c r="X106" s="6">
        <v>0</v>
      </c>
      <c r="Y106" s="6" t="s">
        <v>59</v>
      </c>
      <c r="Z106" s="6">
        <v>0.1487</v>
      </c>
      <c r="AA106" s="6" t="s">
        <v>395</v>
      </c>
      <c r="AB106" s="6">
        <v>8760</v>
      </c>
      <c r="AC106" s="6" t="s">
        <v>396</v>
      </c>
      <c r="AD106" s="6">
        <v>183.62318099999999</v>
      </c>
      <c r="AE106" s="6" t="s">
        <v>397</v>
      </c>
      <c r="AF106" s="6">
        <v>1608539.0655599998</v>
      </c>
      <c r="AG106" s="6" t="s">
        <v>398</v>
      </c>
      <c r="AH106" s="6">
        <v>239</v>
      </c>
      <c r="AI106" s="6" t="s">
        <v>57</v>
      </c>
      <c r="AJ106" s="6">
        <v>298</v>
      </c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31">
        <v>71278.548196534059</v>
      </c>
      <c r="AZ106" s="31">
        <v>0</v>
      </c>
      <c r="BA106" s="31">
        <v>0</v>
      </c>
      <c r="BB106" s="31">
        <v>0</v>
      </c>
      <c r="BC106" s="31">
        <v>0</v>
      </c>
      <c r="BD106" s="2" t="str">
        <f t="shared" si="6"/>
        <v/>
      </c>
      <c r="BE106" s="2">
        <f t="shared" si="7"/>
        <v>2834040.7199433129</v>
      </c>
    </row>
    <row r="107" spans="1:57" s="12" customFormat="1" ht="15.75" x14ac:dyDescent="0.25">
      <c r="A107" s="9">
        <f>IF(C107=C106,"",COUNTIF($A$7:A106,"&gt;0")+1)</f>
        <v>26</v>
      </c>
      <c r="B107" s="9" t="s">
        <v>111</v>
      </c>
      <c r="C107" s="9" t="s">
        <v>123</v>
      </c>
      <c r="D107" s="9" t="s">
        <v>124</v>
      </c>
      <c r="E107" s="9" t="str">
        <f t="shared" si="5"/>
        <v>A</v>
      </c>
      <c r="F107" s="9" t="str">
        <f t="shared" si="8"/>
        <v/>
      </c>
      <c r="G107" s="9" t="s">
        <v>458</v>
      </c>
      <c r="H107" s="9" t="s">
        <v>60</v>
      </c>
      <c r="I107" s="9" t="s">
        <v>254</v>
      </c>
      <c r="J107" s="9">
        <v>14617.587</v>
      </c>
      <c r="K107" s="9" t="s">
        <v>65</v>
      </c>
      <c r="L107" s="9">
        <v>34.39</v>
      </c>
      <c r="M107" s="9" t="s">
        <v>66</v>
      </c>
      <c r="N107" s="9">
        <v>54.917999999999999</v>
      </c>
      <c r="O107" s="9" t="s">
        <v>62</v>
      </c>
      <c r="P107" s="9">
        <v>0</v>
      </c>
      <c r="Q107" s="9" t="s">
        <v>58</v>
      </c>
      <c r="R107" s="9">
        <v>100</v>
      </c>
      <c r="S107" s="9" t="s">
        <v>59</v>
      </c>
      <c r="T107" s="9">
        <v>100</v>
      </c>
      <c r="U107" s="9" t="s">
        <v>59</v>
      </c>
      <c r="V107" s="9">
        <v>0</v>
      </c>
      <c r="W107" s="9" t="s">
        <v>59</v>
      </c>
      <c r="X107" s="9">
        <v>0</v>
      </c>
      <c r="Y107" s="9" t="s">
        <v>59</v>
      </c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11">
        <v>27607.213628161742</v>
      </c>
      <c r="AZ107" s="11">
        <v>0</v>
      </c>
      <c r="BA107" s="11">
        <v>0</v>
      </c>
      <c r="BB107" s="11">
        <v>502.69881692999996</v>
      </c>
      <c r="BC107" s="11">
        <v>0</v>
      </c>
      <c r="BD107" s="2">
        <f t="shared" si="6"/>
        <v>27607.213628161742</v>
      </c>
      <c r="BE107" s="2">
        <f t="shared" si="7"/>
        <v>27607.213628161742</v>
      </c>
    </row>
    <row r="108" spans="1:57" s="12" customFormat="1" ht="15.75" x14ac:dyDescent="0.25">
      <c r="A108" s="9" t="str">
        <f>IF(C108=C107,"",COUNTIF($A$7:A107,"&gt;0")+1)</f>
        <v/>
      </c>
      <c r="B108" s="9" t="s">
        <v>111</v>
      </c>
      <c r="C108" s="9" t="s">
        <v>123</v>
      </c>
      <c r="D108" s="9" t="s">
        <v>124</v>
      </c>
      <c r="E108" s="9" t="str">
        <f t="shared" si="5"/>
        <v/>
      </c>
      <c r="F108" s="9" t="str">
        <f t="shared" si="8"/>
        <v/>
      </c>
      <c r="G108" s="9" t="s">
        <v>458</v>
      </c>
      <c r="H108" s="9" t="s">
        <v>60</v>
      </c>
      <c r="I108" s="9" t="s">
        <v>275</v>
      </c>
      <c r="J108" s="9">
        <v>677.13499999999999</v>
      </c>
      <c r="K108" s="9" t="s">
        <v>65</v>
      </c>
      <c r="L108" s="9">
        <v>20.004000000000001</v>
      </c>
      <c r="M108" s="9" t="s">
        <v>66</v>
      </c>
      <c r="N108" s="9">
        <v>58.45</v>
      </c>
      <c r="O108" s="9" t="s">
        <v>62</v>
      </c>
      <c r="P108" s="9">
        <v>0</v>
      </c>
      <c r="Q108" s="9" t="s">
        <v>58</v>
      </c>
      <c r="R108" s="9">
        <v>100</v>
      </c>
      <c r="S108" s="9" t="s">
        <v>59</v>
      </c>
      <c r="T108" s="9">
        <v>100</v>
      </c>
      <c r="U108" s="9" t="s">
        <v>59</v>
      </c>
      <c r="V108" s="9">
        <v>100</v>
      </c>
      <c r="W108" s="9" t="s">
        <v>59</v>
      </c>
      <c r="X108" s="9">
        <v>0</v>
      </c>
      <c r="Y108" s="9" t="s">
        <v>59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11">
        <v>0</v>
      </c>
      <c r="AZ108" s="11">
        <v>791.72912916300004</v>
      </c>
      <c r="BA108" s="11">
        <v>0</v>
      </c>
      <c r="BB108" s="11">
        <v>0</v>
      </c>
      <c r="BC108" s="11">
        <v>13.54540854</v>
      </c>
      <c r="BD108" s="2" t="str">
        <f t="shared" si="6"/>
        <v/>
      </c>
      <c r="BE108" s="2">
        <f t="shared" si="7"/>
        <v>27607.213628161742</v>
      </c>
    </row>
    <row r="109" spans="1:57" s="12" customFormat="1" ht="15.75" x14ac:dyDescent="0.25">
      <c r="A109" s="9">
        <f>IF(C109=C108,"",COUNTIF($A$7:A108,"&gt;0")+1)</f>
        <v>27</v>
      </c>
      <c r="B109" s="6" t="s">
        <v>111</v>
      </c>
      <c r="C109" s="6" t="s">
        <v>125</v>
      </c>
      <c r="D109" s="6" t="s">
        <v>126</v>
      </c>
      <c r="E109" s="9" t="str">
        <f t="shared" si="5"/>
        <v>A</v>
      </c>
      <c r="F109" s="9" t="str">
        <f t="shared" si="8"/>
        <v>TAIP</v>
      </c>
      <c r="G109" s="6" t="s">
        <v>256</v>
      </c>
      <c r="H109" s="6" t="s">
        <v>60</v>
      </c>
      <c r="I109" s="6" t="s">
        <v>278</v>
      </c>
      <c r="J109" s="6">
        <v>67.757000000000005</v>
      </c>
      <c r="K109" s="6" t="s">
        <v>65</v>
      </c>
      <c r="L109" s="6">
        <v>33.49</v>
      </c>
      <c r="M109" s="6" t="s">
        <v>66</v>
      </c>
      <c r="N109" s="6">
        <v>55.53</v>
      </c>
      <c r="O109" s="6" t="s">
        <v>62</v>
      </c>
      <c r="P109" s="6">
        <v>0</v>
      </c>
      <c r="Q109" s="6" t="s">
        <v>58</v>
      </c>
      <c r="R109" s="6">
        <v>100</v>
      </c>
      <c r="S109" s="6" t="s">
        <v>59</v>
      </c>
      <c r="T109" s="6">
        <v>100</v>
      </c>
      <c r="U109" s="6" t="s">
        <v>59</v>
      </c>
      <c r="V109" s="6">
        <v>0</v>
      </c>
      <c r="W109" s="6" t="s">
        <v>59</v>
      </c>
      <c r="X109" s="6">
        <v>0</v>
      </c>
      <c r="Y109" s="6" t="s">
        <v>59</v>
      </c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31">
        <v>126.00767257290002</v>
      </c>
      <c r="AZ109" s="31">
        <v>0</v>
      </c>
      <c r="BA109" s="31">
        <v>0</v>
      </c>
      <c r="BB109" s="31">
        <v>2.2691819300000002</v>
      </c>
      <c r="BC109" s="31">
        <v>0</v>
      </c>
      <c r="BD109" s="2">
        <f t="shared" si="6"/>
        <v>126.00767257290002</v>
      </c>
      <c r="BE109" s="2">
        <f t="shared" si="7"/>
        <v>126.00767257290002</v>
      </c>
    </row>
    <row r="110" spans="1:57" s="12" customFormat="1" ht="15.75" x14ac:dyDescent="0.25">
      <c r="A110" s="9" t="str">
        <f>IF(C110=C109,"",COUNTIF($A$7:A109,"&gt;0")+1)</f>
        <v/>
      </c>
      <c r="B110" s="6" t="s">
        <v>111</v>
      </c>
      <c r="C110" s="6" t="s">
        <v>125</v>
      </c>
      <c r="D110" s="6" t="s">
        <v>126</v>
      </c>
      <c r="E110" s="9" t="str">
        <f t="shared" si="5"/>
        <v/>
      </c>
      <c r="F110" s="9" t="str">
        <f t="shared" si="8"/>
        <v/>
      </c>
      <c r="G110" s="6" t="s">
        <v>256</v>
      </c>
      <c r="H110" s="6" t="s">
        <v>60</v>
      </c>
      <c r="I110" s="6" t="s">
        <v>75</v>
      </c>
      <c r="J110" s="6">
        <v>0</v>
      </c>
      <c r="K110" s="6" t="s">
        <v>57</v>
      </c>
      <c r="L110" s="6">
        <v>40.06</v>
      </c>
      <c r="M110" s="6" t="s">
        <v>61</v>
      </c>
      <c r="N110" s="6">
        <v>78.400000000000006</v>
      </c>
      <c r="O110" s="6" t="s">
        <v>62</v>
      </c>
      <c r="P110" s="6">
        <v>0</v>
      </c>
      <c r="Q110" s="6" t="s">
        <v>58</v>
      </c>
      <c r="R110" s="6">
        <v>100</v>
      </c>
      <c r="S110" s="6" t="s">
        <v>59</v>
      </c>
      <c r="T110" s="6">
        <v>100</v>
      </c>
      <c r="U110" s="6" t="s">
        <v>59</v>
      </c>
      <c r="V110" s="6">
        <v>0</v>
      </c>
      <c r="W110" s="6" t="s">
        <v>59</v>
      </c>
      <c r="X110" s="6">
        <v>0</v>
      </c>
      <c r="Y110" s="6" t="s">
        <v>59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31">
        <v>0</v>
      </c>
      <c r="AZ110" s="31">
        <v>0</v>
      </c>
      <c r="BA110" s="31">
        <v>0</v>
      </c>
      <c r="BB110" s="31">
        <v>0</v>
      </c>
      <c r="BC110" s="31">
        <v>0</v>
      </c>
      <c r="BD110" s="2" t="str">
        <f t="shared" si="6"/>
        <v/>
      </c>
      <c r="BE110" s="2">
        <f t="shared" si="7"/>
        <v>126.00767257290002</v>
      </c>
    </row>
    <row r="111" spans="1:57" s="12" customFormat="1" ht="15.75" x14ac:dyDescent="0.25">
      <c r="A111" s="9"/>
      <c r="B111" s="6" t="s">
        <v>111</v>
      </c>
      <c r="C111" s="6" t="s">
        <v>125</v>
      </c>
      <c r="D111" s="6" t="s">
        <v>126</v>
      </c>
      <c r="E111" s="9" t="str">
        <f t="shared" si="5"/>
        <v/>
      </c>
      <c r="F111" s="9"/>
      <c r="G111" s="6" t="s">
        <v>256</v>
      </c>
      <c r="H111" s="6" t="s">
        <v>60</v>
      </c>
      <c r="I111" s="6" t="s">
        <v>282</v>
      </c>
      <c r="J111" s="6">
        <v>0</v>
      </c>
      <c r="K111" s="6" t="s">
        <v>57</v>
      </c>
      <c r="L111" s="6">
        <v>8.1999999999999993</v>
      </c>
      <c r="M111" s="6" t="s">
        <v>61</v>
      </c>
      <c r="N111" s="6">
        <v>101.34</v>
      </c>
      <c r="O111" s="6" t="s">
        <v>268</v>
      </c>
      <c r="P111" s="6">
        <v>0</v>
      </c>
      <c r="Q111" s="6" t="s">
        <v>58</v>
      </c>
      <c r="R111" s="6">
        <v>100</v>
      </c>
      <c r="S111" s="6" t="s">
        <v>59</v>
      </c>
      <c r="T111" s="6">
        <v>100</v>
      </c>
      <c r="U111" s="6" t="s">
        <v>59</v>
      </c>
      <c r="V111" s="6">
        <v>100</v>
      </c>
      <c r="W111" s="6" t="s">
        <v>59</v>
      </c>
      <c r="X111" s="6">
        <v>0</v>
      </c>
      <c r="Y111" s="6" t="s">
        <v>59</v>
      </c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31">
        <v>0</v>
      </c>
      <c r="AZ111" s="31">
        <v>0</v>
      </c>
      <c r="BA111" s="31">
        <v>0</v>
      </c>
      <c r="BB111" s="31">
        <v>0</v>
      </c>
      <c r="BC111" s="31">
        <v>0</v>
      </c>
      <c r="BD111" s="2" t="str">
        <f t="shared" si="6"/>
        <v/>
      </c>
      <c r="BE111" s="2">
        <f t="shared" si="7"/>
        <v>126.00767257290002</v>
      </c>
    </row>
    <row r="112" spans="1:57" s="12" customFormat="1" ht="15.75" x14ac:dyDescent="0.25">
      <c r="A112" s="9">
        <f>IF(C112=C110,"",COUNTIF($A$7:A110,"&gt;0")+1)</f>
        <v>28</v>
      </c>
      <c r="B112" s="9" t="s">
        <v>111</v>
      </c>
      <c r="C112" s="9" t="s">
        <v>127</v>
      </c>
      <c r="D112" s="9" t="s">
        <v>128</v>
      </c>
      <c r="E112" s="9" t="str">
        <f t="shared" si="5"/>
        <v>A</v>
      </c>
      <c r="F112" s="9" t="str">
        <f t="shared" si="8"/>
        <v>TAIP</v>
      </c>
      <c r="G112" s="9" t="s">
        <v>256</v>
      </c>
      <c r="H112" s="9" t="s">
        <v>60</v>
      </c>
      <c r="I112" s="9" t="s">
        <v>278</v>
      </c>
      <c r="J112" s="9">
        <v>702.69600000000003</v>
      </c>
      <c r="K112" s="9" t="s">
        <v>65</v>
      </c>
      <c r="L112" s="9">
        <v>33.49</v>
      </c>
      <c r="M112" s="9" t="s">
        <v>66</v>
      </c>
      <c r="N112" s="9">
        <v>55.53</v>
      </c>
      <c r="O112" s="9" t="s">
        <v>62</v>
      </c>
      <c r="P112" s="9">
        <v>0</v>
      </c>
      <c r="Q112" s="9" t="s">
        <v>58</v>
      </c>
      <c r="R112" s="9">
        <v>100</v>
      </c>
      <c r="S112" s="9" t="s">
        <v>59</v>
      </c>
      <c r="T112" s="9">
        <v>100</v>
      </c>
      <c r="U112" s="9" t="s">
        <v>59</v>
      </c>
      <c r="V112" s="9">
        <v>0</v>
      </c>
      <c r="W112" s="9" t="s">
        <v>59</v>
      </c>
      <c r="X112" s="9">
        <v>0</v>
      </c>
      <c r="Y112" s="9" t="s">
        <v>59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11">
        <v>1306.8035403911999</v>
      </c>
      <c r="AZ112" s="11">
        <v>0</v>
      </c>
      <c r="BA112" s="11">
        <v>0</v>
      </c>
      <c r="BB112" s="11">
        <v>23.533289040000003</v>
      </c>
      <c r="BC112" s="11">
        <v>0</v>
      </c>
      <c r="BD112" s="2">
        <f t="shared" si="6"/>
        <v>1306.8035403911999</v>
      </c>
      <c r="BE112" s="2">
        <f t="shared" si="7"/>
        <v>1306.8035403911999</v>
      </c>
    </row>
    <row r="113" spans="1:57" s="12" customFormat="1" ht="15.75" x14ac:dyDescent="0.25">
      <c r="A113" s="9" t="str">
        <f>IF(C113=C112,"",COUNTIF($A$7:A112,"&gt;0")+1)</f>
        <v/>
      </c>
      <c r="B113" s="9" t="s">
        <v>111</v>
      </c>
      <c r="C113" s="9" t="s">
        <v>127</v>
      </c>
      <c r="D113" s="9" t="s">
        <v>128</v>
      </c>
      <c r="E113" s="9" t="str">
        <f t="shared" si="5"/>
        <v/>
      </c>
      <c r="F113" s="9" t="str">
        <f t="shared" si="8"/>
        <v/>
      </c>
      <c r="G113" s="9" t="s">
        <v>256</v>
      </c>
      <c r="H113" s="9" t="s">
        <v>60</v>
      </c>
      <c r="I113" s="9" t="s">
        <v>75</v>
      </c>
      <c r="J113" s="9">
        <v>0</v>
      </c>
      <c r="K113" s="9" t="s">
        <v>57</v>
      </c>
      <c r="L113" s="9">
        <v>40.06</v>
      </c>
      <c r="M113" s="9" t="s">
        <v>61</v>
      </c>
      <c r="N113" s="9">
        <v>78.400000000000006</v>
      </c>
      <c r="O113" s="9" t="s">
        <v>62</v>
      </c>
      <c r="P113" s="9">
        <v>0</v>
      </c>
      <c r="Q113" s="9" t="s">
        <v>58</v>
      </c>
      <c r="R113" s="9">
        <v>100</v>
      </c>
      <c r="S113" s="9" t="s">
        <v>59</v>
      </c>
      <c r="T113" s="9">
        <v>100</v>
      </c>
      <c r="U113" s="9" t="s">
        <v>59</v>
      </c>
      <c r="V113" s="9">
        <v>0</v>
      </c>
      <c r="W113" s="9" t="s">
        <v>59</v>
      </c>
      <c r="X113" s="9">
        <v>0</v>
      </c>
      <c r="Y113" s="9" t="s">
        <v>59</v>
      </c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11">
        <v>0</v>
      </c>
      <c r="AZ113" s="11">
        <v>0</v>
      </c>
      <c r="BA113" s="11">
        <v>0</v>
      </c>
      <c r="BB113" s="11">
        <v>0</v>
      </c>
      <c r="BC113" s="11">
        <v>0</v>
      </c>
      <c r="BD113" s="2" t="str">
        <f t="shared" si="6"/>
        <v/>
      </c>
      <c r="BE113" s="2">
        <f t="shared" si="7"/>
        <v>1306.8035403911999</v>
      </c>
    </row>
    <row r="114" spans="1:57" s="12" customFormat="1" ht="15.75" x14ac:dyDescent="0.25">
      <c r="A114" s="9"/>
      <c r="B114" s="9" t="s">
        <v>111</v>
      </c>
      <c r="C114" s="9" t="s">
        <v>127</v>
      </c>
      <c r="D114" s="9" t="s">
        <v>128</v>
      </c>
      <c r="E114" s="9" t="str">
        <f t="shared" si="5"/>
        <v/>
      </c>
      <c r="F114" s="9"/>
      <c r="G114" s="9" t="s">
        <v>256</v>
      </c>
      <c r="H114" s="9" t="s">
        <v>60</v>
      </c>
      <c r="I114" s="9" t="s">
        <v>282</v>
      </c>
      <c r="J114" s="9">
        <v>14594.86</v>
      </c>
      <c r="K114" s="9" t="s">
        <v>57</v>
      </c>
      <c r="L114" s="9">
        <v>8.1999999999999993</v>
      </c>
      <c r="M114" s="9" t="s">
        <v>61</v>
      </c>
      <c r="N114" s="9">
        <v>101.34</v>
      </c>
      <c r="O114" s="9" t="s">
        <v>62</v>
      </c>
      <c r="P114" s="9">
        <v>0</v>
      </c>
      <c r="Q114" s="9" t="s">
        <v>58</v>
      </c>
      <c r="R114" s="9">
        <v>100</v>
      </c>
      <c r="S114" s="9" t="s">
        <v>59</v>
      </c>
      <c r="T114" s="9">
        <v>100</v>
      </c>
      <c r="U114" s="9" t="s">
        <v>59</v>
      </c>
      <c r="V114" s="9">
        <v>100</v>
      </c>
      <c r="W114" s="9" t="s">
        <v>59</v>
      </c>
      <c r="X114" s="9">
        <v>0</v>
      </c>
      <c r="Y114" s="9" t="s">
        <v>59</v>
      </c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11">
        <v>0</v>
      </c>
      <c r="AZ114" s="11">
        <v>12128.153521679998</v>
      </c>
      <c r="BA114" s="11">
        <v>0</v>
      </c>
      <c r="BB114" s="11">
        <v>0</v>
      </c>
      <c r="BC114" s="11">
        <v>119.677852</v>
      </c>
      <c r="BD114" s="2" t="str">
        <f t="shared" si="6"/>
        <v/>
      </c>
      <c r="BE114" s="2">
        <f t="shared" si="7"/>
        <v>1306.8035403911999</v>
      </c>
    </row>
    <row r="115" spans="1:57" s="12" customFormat="1" ht="15.75" x14ac:dyDescent="0.25">
      <c r="A115" s="9">
        <f>IF(C115=C113,"",COUNTIF($A$7:A113,"&gt;0")+1)</f>
        <v>29</v>
      </c>
      <c r="B115" s="6" t="s">
        <v>111</v>
      </c>
      <c r="C115" s="6" t="s">
        <v>284</v>
      </c>
      <c r="D115" s="6" t="s">
        <v>129</v>
      </c>
      <c r="E115" s="9" t="str">
        <f t="shared" si="5"/>
        <v>A</v>
      </c>
      <c r="F115" s="9" t="str">
        <f t="shared" si="8"/>
        <v>TAIP</v>
      </c>
      <c r="G115" s="6" t="s">
        <v>256</v>
      </c>
      <c r="H115" s="6" t="s">
        <v>60</v>
      </c>
      <c r="I115" s="6" t="s">
        <v>278</v>
      </c>
      <c r="J115" s="6">
        <v>92.807000000000002</v>
      </c>
      <c r="K115" s="6" t="s">
        <v>65</v>
      </c>
      <c r="L115" s="6">
        <v>33.49</v>
      </c>
      <c r="M115" s="6" t="s">
        <v>66</v>
      </c>
      <c r="N115" s="6">
        <v>55.53</v>
      </c>
      <c r="O115" s="6" t="s">
        <v>62</v>
      </c>
      <c r="P115" s="6">
        <v>0</v>
      </c>
      <c r="Q115" s="6" t="s">
        <v>58</v>
      </c>
      <c r="R115" s="6">
        <v>100</v>
      </c>
      <c r="S115" s="6" t="s">
        <v>59</v>
      </c>
      <c r="T115" s="6">
        <v>100</v>
      </c>
      <c r="U115" s="6" t="s">
        <v>59</v>
      </c>
      <c r="V115" s="6">
        <v>0</v>
      </c>
      <c r="W115" s="6" t="s">
        <v>59</v>
      </c>
      <c r="X115" s="6">
        <v>0</v>
      </c>
      <c r="Y115" s="6" t="s">
        <v>59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31">
        <v>172.5931500579</v>
      </c>
      <c r="AZ115" s="31">
        <v>0</v>
      </c>
      <c r="BA115" s="31">
        <v>0</v>
      </c>
      <c r="BB115" s="31">
        <v>3.1081064300000003</v>
      </c>
      <c r="BC115" s="31">
        <v>0</v>
      </c>
      <c r="BD115" s="2">
        <f t="shared" si="6"/>
        <v>172.5931500579</v>
      </c>
      <c r="BE115" s="2">
        <f t="shared" si="7"/>
        <v>172.5931500579</v>
      </c>
    </row>
    <row r="116" spans="1:57" s="12" customFormat="1" ht="15.75" x14ac:dyDescent="0.25">
      <c r="A116" s="9" t="str">
        <f>IF(C116=C115,"",COUNTIF($A$7:A115,"&gt;0")+1)</f>
        <v/>
      </c>
      <c r="B116" s="6" t="s">
        <v>111</v>
      </c>
      <c r="C116" s="6" t="s">
        <v>284</v>
      </c>
      <c r="D116" s="6" t="s">
        <v>129</v>
      </c>
      <c r="E116" s="9" t="str">
        <f t="shared" si="5"/>
        <v/>
      </c>
      <c r="F116" s="9" t="str">
        <f t="shared" si="8"/>
        <v/>
      </c>
      <c r="G116" s="6" t="s">
        <v>256</v>
      </c>
      <c r="H116" s="6" t="s">
        <v>60</v>
      </c>
      <c r="I116" s="6" t="s">
        <v>275</v>
      </c>
      <c r="J116" s="6">
        <v>0</v>
      </c>
      <c r="K116" s="6" t="s">
        <v>65</v>
      </c>
      <c r="L116" s="6">
        <v>20</v>
      </c>
      <c r="M116" s="6" t="s">
        <v>66</v>
      </c>
      <c r="N116" s="6">
        <v>58.45</v>
      </c>
      <c r="O116" s="6" t="s">
        <v>62</v>
      </c>
      <c r="P116" s="6">
        <v>0</v>
      </c>
      <c r="Q116" s="6" t="s">
        <v>58</v>
      </c>
      <c r="R116" s="6">
        <v>100</v>
      </c>
      <c r="S116" s="6" t="s">
        <v>59</v>
      </c>
      <c r="T116" s="6">
        <v>100</v>
      </c>
      <c r="U116" s="6" t="s">
        <v>59</v>
      </c>
      <c r="V116" s="6">
        <v>100</v>
      </c>
      <c r="W116" s="6" t="s">
        <v>59</v>
      </c>
      <c r="X116" s="6">
        <v>0</v>
      </c>
      <c r="Y116" s="6" t="s">
        <v>59</v>
      </c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2" t="str">
        <f t="shared" si="6"/>
        <v/>
      </c>
      <c r="BE116" s="2">
        <f t="shared" si="7"/>
        <v>172.5931500579</v>
      </c>
    </row>
    <row r="117" spans="1:57" s="12" customFormat="1" ht="15.75" x14ac:dyDescent="0.25">
      <c r="A117" s="9" t="str">
        <f>IF(C117=C116,"",COUNTIF($A$7:A116,"&gt;0")+1)</f>
        <v/>
      </c>
      <c r="B117" s="6" t="s">
        <v>111</v>
      </c>
      <c r="C117" s="6" t="s">
        <v>284</v>
      </c>
      <c r="D117" s="6" t="s">
        <v>129</v>
      </c>
      <c r="E117" s="9" t="str">
        <f t="shared" si="5"/>
        <v/>
      </c>
      <c r="F117" s="9" t="str">
        <f t="shared" si="8"/>
        <v/>
      </c>
      <c r="G117" s="6" t="s">
        <v>256</v>
      </c>
      <c r="H117" s="6" t="s">
        <v>60</v>
      </c>
      <c r="I117" s="6" t="s">
        <v>285</v>
      </c>
      <c r="J117" s="6">
        <v>0</v>
      </c>
      <c r="K117" s="6" t="s">
        <v>57</v>
      </c>
      <c r="L117" s="6">
        <v>40.06</v>
      </c>
      <c r="M117" s="6" t="s">
        <v>61</v>
      </c>
      <c r="N117" s="6">
        <v>78.400000000000006</v>
      </c>
      <c r="O117" s="6" t="s">
        <v>62</v>
      </c>
      <c r="P117" s="6">
        <v>0</v>
      </c>
      <c r="Q117" s="6" t="s">
        <v>58</v>
      </c>
      <c r="R117" s="6">
        <v>100</v>
      </c>
      <c r="S117" s="6" t="s">
        <v>59</v>
      </c>
      <c r="T117" s="6">
        <v>100</v>
      </c>
      <c r="U117" s="6" t="s">
        <v>59</v>
      </c>
      <c r="V117" s="6">
        <v>0</v>
      </c>
      <c r="W117" s="6" t="s">
        <v>59</v>
      </c>
      <c r="X117" s="6">
        <v>0</v>
      </c>
      <c r="Y117" s="6" t="s">
        <v>59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31">
        <v>0</v>
      </c>
      <c r="AZ117" s="31">
        <v>0</v>
      </c>
      <c r="BA117" s="31">
        <v>0</v>
      </c>
      <c r="BB117" s="31">
        <v>0</v>
      </c>
      <c r="BC117" s="31">
        <v>0</v>
      </c>
      <c r="BD117" s="2" t="str">
        <f t="shared" si="6"/>
        <v/>
      </c>
      <c r="BE117" s="2">
        <f t="shared" si="7"/>
        <v>172.5931500579</v>
      </c>
    </row>
    <row r="118" spans="1:57" s="12" customFormat="1" ht="15.75" x14ac:dyDescent="0.25">
      <c r="A118" s="9" t="str">
        <f>IF(C118=C117,"",COUNTIF($A$7:A117,"&gt;0")+1)</f>
        <v/>
      </c>
      <c r="B118" s="6" t="s">
        <v>111</v>
      </c>
      <c r="C118" s="6" t="s">
        <v>284</v>
      </c>
      <c r="D118" s="6" t="s">
        <v>129</v>
      </c>
      <c r="E118" s="9" t="str">
        <f t="shared" si="5"/>
        <v/>
      </c>
      <c r="F118" s="9" t="str">
        <f t="shared" si="8"/>
        <v/>
      </c>
      <c r="G118" s="6" t="s">
        <v>256</v>
      </c>
      <c r="H118" s="6" t="s">
        <v>60</v>
      </c>
      <c r="I118" s="6" t="s">
        <v>286</v>
      </c>
      <c r="J118" s="6">
        <v>3000.83</v>
      </c>
      <c r="K118" s="6" t="s">
        <v>57</v>
      </c>
      <c r="L118" s="6">
        <v>8.1999999999999993</v>
      </c>
      <c r="M118" s="6" t="s">
        <v>61</v>
      </c>
      <c r="N118" s="6">
        <v>101.34</v>
      </c>
      <c r="O118" s="6" t="s">
        <v>62</v>
      </c>
      <c r="P118" s="6">
        <v>0</v>
      </c>
      <c r="Q118" s="6" t="s">
        <v>58</v>
      </c>
      <c r="R118" s="6">
        <v>100</v>
      </c>
      <c r="S118" s="6" t="s">
        <v>59</v>
      </c>
      <c r="T118" s="6">
        <v>100</v>
      </c>
      <c r="U118" s="6" t="s">
        <v>59</v>
      </c>
      <c r="V118" s="6">
        <v>100</v>
      </c>
      <c r="W118" s="6" t="s">
        <v>59</v>
      </c>
      <c r="X118" s="6">
        <v>0</v>
      </c>
      <c r="Y118" s="6" t="s">
        <v>59</v>
      </c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31">
        <v>0</v>
      </c>
      <c r="AZ118" s="31">
        <v>2493.6537200399998</v>
      </c>
      <c r="BA118" s="31">
        <v>0</v>
      </c>
      <c r="BB118" s="31">
        <v>0</v>
      </c>
      <c r="BC118" s="31">
        <v>24.606805999999995</v>
      </c>
      <c r="BD118" s="2" t="str">
        <f t="shared" si="6"/>
        <v/>
      </c>
      <c r="BE118" s="2">
        <f t="shared" si="7"/>
        <v>172.5931500579</v>
      </c>
    </row>
    <row r="119" spans="1:57" s="12" customFormat="1" ht="15.75" x14ac:dyDescent="0.25">
      <c r="A119" s="9">
        <f>IF(C119=C118,"",COUNTIF($A$7:A118,"&gt;0")+1)</f>
        <v>30</v>
      </c>
      <c r="B119" s="9" t="s">
        <v>111</v>
      </c>
      <c r="C119" s="9" t="s">
        <v>130</v>
      </c>
      <c r="D119" s="9" t="s">
        <v>131</v>
      </c>
      <c r="E119" s="9" t="str">
        <f t="shared" si="5"/>
        <v>A</v>
      </c>
      <c r="F119" s="9" t="str">
        <f t="shared" si="8"/>
        <v>TAIP</v>
      </c>
      <c r="G119" s="9" t="s">
        <v>256</v>
      </c>
      <c r="H119" s="9" t="s">
        <v>60</v>
      </c>
      <c r="I119" s="9" t="s">
        <v>278</v>
      </c>
      <c r="J119" s="9">
        <v>568.12199999999996</v>
      </c>
      <c r="K119" s="9" t="s">
        <v>65</v>
      </c>
      <c r="L119" s="9">
        <v>33.49</v>
      </c>
      <c r="M119" s="9" t="s">
        <v>66</v>
      </c>
      <c r="N119" s="9">
        <v>55.53</v>
      </c>
      <c r="O119" s="9" t="s">
        <v>62</v>
      </c>
      <c r="P119" s="9">
        <v>0</v>
      </c>
      <c r="Q119" s="9" t="s">
        <v>58</v>
      </c>
      <c r="R119" s="9">
        <v>100</v>
      </c>
      <c r="S119" s="9" t="s">
        <v>59</v>
      </c>
      <c r="T119" s="9">
        <v>100</v>
      </c>
      <c r="U119" s="9" t="s">
        <v>59</v>
      </c>
      <c r="V119" s="9">
        <v>0</v>
      </c>
      <c r="W119" s="9" t="s">
        <v>59</v>
      </c>
      <c r="X119" s="9">
        <v>0</v>
      </c>
      <c r="Y119" s="9" t="s">
        <v>59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11">
        <v>1056.5363129634</v>
      </c>
      <c r="AZ119" s="11">
        <v>0</v>
      </c>
      <c r="BA119" s="11">
        <v>0</v>
      </c>
      <c r="BB119" s="11">
        <v>19.026405780000001</v>
      </c>
      <c r="BC119" s="11">
        <v>0</v>
      </c>
      <c r="BD119" s="2">
        <f t="shared" si="6"/>
        <v>1059.9013896945</v>
      </c>
      <c r="BE119" s="2">
        <f t="shared" si="7"/>
        <v>1059.9013896945</v>
      </c>
    </row>
    <row r="120" spans="1:57" s="12" customFormat="1" ht="15.75" x14ac:dyDescent="0.25">
      <c r="A120" s="9" t="str">
        <f>IF(C120=C119,"",COUNTIF($A$7:A119,"&gt;0")+1)</f>
        <v/>
      </c>
      <c r="B120" s="9" t="s">
        <v>111</v>
      </c>
      <c r="C120" s="9" t="s">
        <v>130</v>
      </c>
      <c r="D120" s="9" t="s">
        <v>131</v>
      </c>
      <c r="E120" s="9" t="str">
        <f t="shared" si="5"/>
        <v/>
      </c>
      <c r="F120" s="9" t="str">
        <f t="shared" si="8"/>
        <v/>
      </c>
      <c r="G120" s="9" t="s">
        <v>256</v>
      </c>
      <c r="H120" s="9" t="s">
        <v>60</v>
      </c>
      <c r="I120" s="9" t="s">
        <v>263</v>
      </c>
      <c r="J120" s="9">
        <v>1.0330000000000004</v>
      </c>
      <c r="K120" s="9" t="s">
        <v>57</v>
      </c>
      <c r="L120" s="9">
        <v>44.79</v>
      </c>
      <c r="M120" s="9" t="s">
        <v>61</v>
      </c>
      <c r="N120" s="9">
        <v>72.73</v>
      </c>
      <c r="O120" s="9" t="s">
        <v>62</v>
      </c>
      <c r="P120" s="9">
        <v>0</v>
      </c>
      <c r="Q120" s="9" t="s">
        <v>58</v>
      </c>
      <c r="R120" s="9">
        <v>100</v>
      </c>
      <c r="S120" s="9" t="s">
        <v>59</v>
      </c>
      <c r="T120" s="9">
        <v>100</v>
      </c>
      <c r="U120" s="9" t="s">
        <v>59</v>
      </c>
      <c r="V120" s="9">
        <v>0</v>
      </c>
      <c r="W120" s="9" t="s">
        <v>59</v>
      </c>
      <c r="X120" s="9">
        <v>0</v>
      </c>
      <c r="Y120" s="9" t="s">
        <v>59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11">
        <v>3.3650767311000012</v>
      </c>
      <c r="AZ120" s="11">
        <v>0</v>
      </c>
      <c r="BA120" s="11">
        <v>0</v>
      </c>
      <c r="BB120" s="11">
        <v>4.6268070000000015E-2</v>
      </c>
      <c r="BC120" s="11">
        <v>0</v>
      </c>
      <c r="BD120" s="2" t="str">
        <f t="shared" si="6"/>
        <v/>
      </c>
      <c r="BE120" s="2">
        <f t="shared" si="7"/>
        <v>1059.9013896945</v>
      </c>
    </row>
    <row r="121" spans="1:57" s="12" customFormat="1" ht="15.75" x14ac:dyDescent="0.25">
      <c r="A121" s="9">
        <f>IF(C121=C120,"",COUNTIF($A$7:A120,"&gt;0")+1)</f>
        <v>31</v>
      </c>
      <c r="B121" s="6" t="s">
        <v>111</v>
      </c>
      <c r="C121" s="6" t="s">
        <v>132</v>
      </c>
      <c r="D121" s="6" t="s">
        <v>133</v>
      </c>
      <c r="E121" s="9" t="str">
        <f t="shared" si="5"/>
        <v>A</v>
      </c>
      <c r="F121" s="9" t="str">
        <f t="shared" si="8"/>
        <v>TAIP</v>
      </c>
      <c r="G121" s="6" t="s">
        <v>256</v>
      </c>
      <c r="H121" s="6" t="s">
        <v>60</v>
      </c>
      <c r="I121" s="6" t="s">
        <v>278</v>
      </c>
      <c r="J121" s="6">
        <v>2024.7190000000001</v>
      </c>
      <c r="K121" s="6" t="s">
        <v>65</v>
      </c>
      <c r="L121" s="6">
        <v>33.49</v>
      </c>
      <c r="M121" s="6" t="s">
        <v>66</v>
      </c>
      <c r="N121" s="6">
        <v>55.53</v>
      </c>
      <c r="O121" s="6" t="s">
        <v>62</v>
      </c>
      <c r="P121" s="6">
        <v>0</v>
      </c>
      <c r="Q121" s="6" t="s">
        <v>58</v>
      </c>
      <c r="R121" s="6">
        <v>100</v>
      </c>
      <c r="S121" s="6" t="s">
        <v>59</v>
      </c>
      <c r="T121" s="6">
        <v>100</v>
      </c>
      <c r="U121" s="6" t="s">
        <v>59</v>
      </c>
      <c r="V121" s="6">
        <v>0</v>
      </c>
      <c r="W121" s="6" t="s">
        <v>59</v>
      </c>
      <c r="X121" s="6">
        <v>0</v>
      </c>
      <c r="Y121" s="6" t="s">
        <v>59</v>
      </c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31">
        <v>3765.3693168843006</v>
      </c>
      <c r="AZ121" s="31">
        <v>0</v>
      </c>
      <c r="BA121" s="31">
        <v>0</v>
      </c>
      <c r="BB121" s="31">
        <v>67.807839310000006</v>
      </c>
      <c r="BC121" s="31">
        <v>0</v>
      </c>
      <c r="BD121" s="2">
        <f t="shared" si="6"/>
        <v>3765.3693168843006</v>
      </c>
      <c r="BE121" s="2">
        <f t="shared" si="7"/>
        <v>3765.3693168843006</v>
      </c>
    </row>
    <row r="122" spans="1:57" s="12" customFormat="1" ht="15.75" x14ac:dyDescent="0.25">
      <c r="A122" s="9" t="str">
        <f>IF(C122=C121,"",COUNTIF($A$7:A121,"&gt;0")+1)</f>
        <v/>
      </c>
      <c r="B122" s="6" t="s">
        <v>111</v>
      </c>
      <c r="C122" s="6" t="s">
        <v>132</v>
      </c>
      <c r="D122" s="6" t="s">
        <v>133</v>
      </c>
      <c r="E122" s="9" t="str">
        <f t="shared" si="5"/>
        <v/>
      </c>
      <c r="F122" s="9" t="str">
        <f t="shared" si="8"/>
        <v/>
      </c>
      <c r="G122" s="6" t="s">
        <v>256</v>
      </c>
      <c r="H122" s="6" t="s">
        <v>60</v>
      </c>
      <c r="I122" s="6" t="s">
        <v>283</v>
      </c>
      <c r="J122" s="6">
        <v>39928.22</v>
      </c>
      <c r="K122" s="6" t="s">
        <v>57</v>
      </c>
      <c r="L122" s="6">
        <v>8.1999999999999993</v>
      </c>
      <c r="M122" s="6" t="s">
        <v>61</v>
      </c>
      <c r="N122" s="6">
        <v>101.34</v>
      </c>
      <c r="O122" s="6" t="s">
        <v>62</v>
      </c>
      <c r="P122" s="6">
        <v>0</v>
      </c>
      <c r="Q122" s="6" t="s">
        <v>58</v>
      </c>
      <c r="R122" s="6">
        <v>100</v>
      </c>
      <c r="S122" s="6" t="s">
        <v>59</v>
      </c>
      <c r="T122" s="6">
        <v>100</v>
      </c>
      <c r="U122" s="6" t="s">
        <v>59</v>
      </c>
      <c r="V122" s="6">
        <v>100</v>
      </c>
      <c r="W122" s="6" t="s">
        <v>59</v>
      </c>
      <c r="X122" s="6">
        <v>0</v>
      </c>
      <c r="Y122" s="6" t="s">
        <v>59</v>
      </c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31">
        <v>0</v>
      </c>
      <c r="AZ122" s="31">
        <v>33179.871681359997</v>
      </c>
      <c r="BA122" s="31">
        <v>0</v>
      </c>
      <c r="BB122" s="31">
        <v>0</v>
      </c>
      <c r="BC122" s="31">
        <v>327.411404</v>
      </c>
      <c r="BD122" s="2" t="str">
        <f t="shared" si="6"/>
        <v/>
      </c>
      <c r="BE122" s="2">
        <f t="shared" si="7"/>
        <v>3765.3693168843006</v>
      </c>
    </row>
    <row r="123" spans="1:57" s="12" customFormat="1" ht="15.75" x14ac:dyDescent="0.25">
      <c r="A123" s="9">
        <f>IF(C123=C122,"",COUNTIF($A$7:A122,"&gt;0")+1)</f>
        <v>32</v>
      </c>
      <c r="B123" s="9" t="s">
        <v>111</v>
      </c>
      <c r="C123" s="9" t="s">
        <v>134</v>
      </c>
      <c r="D123" s="9" t="s">
        <v>135</v>
      </c>
      <c r="E123" s="9" t="str">
        <f t="shared" si="5"/>
        <v>A</v>
      </c>
      <c r="F123" s="9" t="str">
        <f t="shared" si="8"/>
        <v>TAIP</v>
      </c>
      <c r="G123" s="9" t="s">
        <v>274</v>
      </c>
      <c r="H123" s="9" t="s">
        <v>60</v>
      </c>
      <c r="I123" s="9" t="s">
        <v>254</v>
      </c>
      <c r="J123" s="9">
        <v>163.83000000000001</v>
      </c>
      <c r="K123" s="9" t="s">
        <v>65</v>
      </c>
      <c r="L123" s="9">
        <v>33.49</v>
      </c>
      <c r="M123" s="9" t="s">
        <v>66</v>
      </c>
      <c r="N123" s="9">
        <v>55.53</v>
      </c>
      <c r="O123" s="9" t="s">
        <v>62</v>
      </c>
      <c r="P123" s="9">
        <v>0</v>
      </c>
      <c r="Q123" s="9" t="s">
        <v>58</v>
      </c>
      <c r="R123" s="9">
        <v>100</v>
      </c>
      <c r="S123" s="9" t="s">
        <v>59</v>
      </c>
      <c r="T123" s="9">
        <v>100</v>
      </c>
      <c r="U123" s="9" t="s">
        <v>59</v>
      </c>
      <c r="V123" s="9">
        <v>0</v>
      </c>
      <c r="W123" s="9" t="s">
        <v>59</v>
      </c>
      <c r="X123" s="9">
        <v>0</v>
      </c>
      <c r="Y123" s="9" t="s">
        <v>59</v>
      </c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11">
        <v>304.67460185100003</v>
      </c>
      <c r="AZ123" s="11">
        <v>0</v>
      </c>
      <c r="BA123" s="11">
        <v>0</v>
      </c>
      <c r="BB123" s="11">
        <v>5.4866667000000007</v>
      </c>
      <c r="BC123" s="11">
        <v>0</v>
      </c>
      <c r="BD123" s="2">
        <f t="shared" si="6"/>
        <v>304.67460185100003</v>
      </c>
      <c r="BE123" s="2">
        <f t="shared" si="7"/>
        <v>304.67460185100003</v>
      </c>
    </row>
    <row r="124" spans="1:57" s="12" customFormat="1" ht="15.75" x14ac:dyDescent="0.25">
      <c r="A124" s="9">
        <f>IF(C124=C123,"",COUNTIF($A$7:A123,"&gt;0")+1)</f>
        <v>33</v>
      </c>
      <c r="B124" s="6" t="s">
        <v>111</v>
      </c>
      <c r="C124" s="6" t="s">
        <v>136</v>
      </c>
      <c r="D124" s="6" t="s">
        <v>137</v>
      </c>
      <c r="E124" s="9" t="str">
        <f t="shared" si="5"/>
        <v>A</v>
      </c>
      <c r="F124" s="9" t="str">
        <f t="shared" si="8"/>
        <v>TAIP</v>
      </c>
      <c r="G124" s="6" t="s">
        <v>256</v>
      </c>
      <c r="H124" s="6" t="s">
        <v>60</v>
      </c>
      <c r="I124" s="6" t="s">
        <v>378</v>
      </c>
      <c r="J124" s="6">
        <v>282.303</v>
      </c>
      <c r="K124" s="6" t="s">
        <v>65</v>
      </c>
      <c r="L124" s="6">
        <v>33.49</v>
      </c>
      <c r="M124" s="6" t="s">
        <v>66</v>
      </c>
      <c r="N124" s="6">
        <v>55.53</v>
      </c>
      <c r="O124" s="6" t="s">
        <v>62</v>
      </c>
      <c r="P124" s="6">
        <v>0</v>
      </c>
      <c r="Q124" s="6" t="s">
        <v>58</v>
      </c>
      <c r="R124" s="6">
        <v>100</v>
      </c>
      <c r="S124" s="6" t="s">
        <v>59</v>
      </c>
      <c r="T124" s="6">
        <v>100</v>
      </c>
      <c r="U124" s="6" t="s">
        <v>59</v>
      </c>
      <c r="V124" s="6">
        <v>0</v>
      </c>
      <c r="W124" s="6" t="s">
        <v>59</v>
      </c>
      <c r="X124" s="6">
        <v>0</v>
      </c>
      <c r="Y124" s="6" t="s">
        <v>59</v>
      </c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31">
        <v>524.99880440909999</v>
      </c>
      <c r="AZ124" s="31">
        <v>0</v>
      </c>
      <c r="BA124" s="31">
        <v>0</v>
      </c>
      <c r="BB124" s="31">
        <v>9.4543274700000008</v>
      </c>
      <c r="BC124" s="31">
        <v>0</v>
      </c>
      <c r="BD124" s="2">
        <f t="shared" si="6"/>
        <v>524.99880440909999</v>
      </c>
      <c r="BE124" s="2">
        <f t="shared" si="7"/>
        <v>524.99880440909999</v>
      </c>
    </row>
    <row r="125" spans="1:57" s="12" customFormat="1" ht="15.75" x14ac:dyDescent="0.25">
      <c r="A125" s="9" t="str">
        <f>IF(C125=C124,"",COUNTIF($A$7:A124,"&gt;0")+1)</f>
        <v/>
      </c>
      <c r="B125" s="6" t="s">
        <v>111</v>
      </c>
      <c r="C125" s="6" t="s">
        <v>136</v>
      </c>
      <c r="D125" s="6" t="s">
        <v>137</v>
      </c>
      <c r="E125" s="9" t="str">
        <f t="shared" si="5"/>
        <v/>
      </c>
      <c r="F125" s="9" t="str">
        <f t="shared" si="8"/>
        <v/>
      </c>
      <c r="G125" s="6" t="s">
        <v>256</v>
      </c>
      <c r="H125" s="6" t="s">
        <v>60</v>
      </c>
      <c r="I125" s="6" t="s">
        <v>379</v>
      </c>
      <c r="J125" s="6">
        <v>0</v>
      </c>
      <c r="K125" s="6" t="s">
        <v>57</v>
      </c>
      <c r="L125" s="6">
        <v>43.07</v>
      </c>
      <c r="M125" s="6" t="s">
        <v>61</v>
      </c>
      <c r="N125" s="6">
        <v>72.89</v>
      </c>
      <c r="O125" s="6" t="s">
        <v>62</v>
      </c>
      <c r="P125" s="6">
        <v>0</v>
      </c>
      <c r="Q125" s="6" t="s">
        <v>58</v>
      </c>
      <c r="R125" s="6">
        <v>100</v>
      </c>
      <c r="S125" s="6" t="s">
        <v>59</v>
      </c>
      <c r="T125" s="6">
        <v>100</v>
      </c>
      <c r="U125" s="6" t="s">
        <v>59</v>
      </c>
      <c r="V125" s="6">
        <v>0</v>
      </c>
      <c r="W125" s="6" t="s">
        <v>59</v>
      </c>
      <c r="X125" s="6">
        <v>0</v>
      </c>
      <c r="Y125" s="6" t="s">
        <v>59</v>
      </c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31">
        <v>0</v>
      </c>
      <c r="AZ125" s="31">
        <v>0</v>
      </c>
      <c r="BA125" s="31">
        <v>0</v>
      </c>
      <c r="BB125" s="31">
        <v>0</v>
      </c>
      <c r="BC125" s="31">
        <v>0</v>
      </c>
      <c r="BD125" s="2" t="str">
        <f t="shared" si="6"/>
        <v/>
      </c>
      <c r="BE125" s="2">
        <f t="shared" si="7"/>
        <v>524.99880440909999</v>
      </c>
    </row>
    <row r="126" spans="1:57" s="12" customFormat="1" ht="15.75" x14ac:dyDescent="0.25">
      <c r="A126" s="9" t="str">
        <f>IF(C126=C125,"",COUNTIF($A$7:A125,"&gt;0")+1)</f>
        <v/>
      </c>
      <c r="B126" s="6" t="s">
        <v>111</v>
      </c>
      <c r="C126" s="6" t="s">
        <v>136</v>
      </c>
      <c r="D126" s="6" t="s">
        <v>137</v>
      </c>
      <c r="E126" s="9" t="str">
        <f t="shared" si="5"/>
        <v/>
      </c>
      <c r="F126" s="9" t="str">
        <f t="shared" si="8"/>
        <v/>
      </c>
      <c r="G126" s="6" t="s">
        <v>256</v>
      </c>
      <c r="H126" s="6" t="s">
        <v>60</v>
      </c>
      <c r="I126" s="6" t="s">
        <v>380</v>
      </c>
      <c r="J126" s="6">
        <v>0</v>
      </c>
      <c r="K126" s="6" t="s">
        <v>57</v>
      </c>
      <c r="L126" s="6">
        <v>40.06</v>
      </c>
      <c r="M126" s="6" t="s">
        <v>61</v>
      </c>
      <c r="N126" s="6">
        <v>77.599999999999994</v>
      </c>
      <c r="O126" s="6" t="s">
        <v>62</v>
      </c>
      <c r="P126" s="6">
        <v>0</v>
      </c>
      <c r="Q126" s="6" t="s">
        <v>58</v>
      </c>
      <c r="R126" s="6">
        <v>100</v>
      </c>
      <c r="S126" s="6" t="s">
        <v>59</v>
      </c>
      <c r="T126" s="6">
        <v>100</v>
      </c>
      <c r="U126" s="6" t="s">
        <v>59</v>
      </c>
      <c r="V126" s="6">
        <v>0</v>
      </c>
      <c r="W126" s="6" t="s">
        <v>59</v>
      </c>
      <c r="X126" s="6">
        <v>0</v>
      </c>
      <c r="Y126" s="6" t="s">
        <v>59</v>
      </c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31">
        <v>0</v>
      </c>
      <c r="AZ126" s="31">
        <v>0</v>
      </c>
      <c r="BA126" s="31">
        <v>0</v>
      </c>
      <c r="BB126" s="31">
        <v>0</v>
      </c>
      <c r="BC126" s="31">
        <v>0</v>
      </c>
      <c r="BD126" s="2" t="str">
        <f t="shared" si="6"/>
        <v/>
      </c>
      <c r="BE126" s="2">
        <f t="shared" si="7"/>
        <v>524.99880440909999</v>
      </c>
    </row>
    <row r="127" spans="1:57" s="12" customFormat="1" ht="15.75" x14ac:dyDescent="0.25">
      <c r="A127" s="9">
        <f>IF(C127=C126,"",COUNTIF($A$7:A126,"&gt;0")+1)</f>
        <v>34</v>
      </c>
      <c r="B127" s="9" t="s">
        <v>111</v>
      </c>
      <c r="C127" s="9" t="s">
        <v>138</v>
      </c>
      <c r="D127" s="9" t="s">
        <v>139</v>
      </c>
      <c r="E127" s="9" t="str">
        <f t="shared" si="5"/>
        <v>A</v>
      </c>
      <c r="F127" s="9" t="str">
        <f t="shared" si="8"/>
        <v>TAIP</v>
      </c>
      <c r="G127" s="9" t="s">
        <v>256</v>
      </c>
      <c r="H127" s="9" t="s">
        <v>60</v>
      </c>
      <c r="I127" s="9" t="s">
        <v>254</v>
      </c>
      <c r="J127" s="9">
        <v>2.3E-2</v>
      </c>
      <c r="K127" s="9" t="s">
        <v>65</v>
      </c>
      <c r="L127" s="9">
        <v>33.49</v>
      </c>
      <c r="M127" s="9" t="s">
        <v>66</v>
      </c>
      <c r="N127" s="9">
        <v>55.55</v>
      </c>
      <c r="O127" s="9" t="s">
        <v>62</v>
      </c>
      <c r="P127" s="9">
        <v>0</v>
      </c>
      <c r="Q127" s="9" t="s">
        <v>58</v>
      </c>
      <c r="R127" s="9">
        <v>100</v>
      </c>
      <c r="S127" s="9" t="s">
        <v>59</v>
      </c>
      <c r="T127" s="9">
        <v>100</v>
      </c>
      <c r="U127" s="9" t="s">
        <v>59</v>
      </c>
      <c r="V127" s="9">
        <v>0</v>
      </c>
      <c r="W127" s="9" t="s">
        <v>59</v>
      </c>
      <c r="X127" s="9">
        <v>0</v>
      </c>
      <c r="Y127" s="9" t="s">
        <v>59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11">
        <v>4.2788498499999994E-2</v>
      </c>
      <c r="AZ127" s="11">
        <v>0</v>
      </c>
      <c r="BA127" s="11">
        <v>0</v>
      </c>
      <c r="BB127" s="11">
        <v>7.7026999999999998E-4</v>
      </c>
      <c r="BC127" s="11">
        <v>0</v>
      </c>
      <c r="BD127" s="2">
        <f t="shared" si="6"/>
        <v>4.2788498499999994E-2</v>
      </c>
      <c r="BE127" s="2">
        <f t="shared" si="7"/>
        <v>4.2788498499999994E-2</v>
      </c>
    </row>
    <row r="128" spans="1:57" s="12" customFormat="1" ht="15.75" x14ac:dyDescent="0.25">
      <c r="A128" s="9"/>
      <c r="B128" s="9" t="s">
        <v>111</v>
      </c>
      <c r="C128" s="9" t="s">
        <v>138</v>
      </c>
      <c r="D128" s="9" t="s">
        <v>139</v>
      </c>
      <c r="E128" s="9" t="str">
        <f t="shared" si="5"/>
        <v/>
      </c>
      <c r="F128" s="9"/>
      <c r="G128" s="9" t="s">
        <v>256</v>
      </c>
      <c r="H128" s="9" t="s">
        <v>60</v>
      </c>
      <c r="I128" s="9" t="s">
        <v>432</v>
      </c>
      <c r="J128" s="9">
        <v>0</v>
      </c>
      <c r="K128" s="9" t="s">
        <v>57</v>
      </c>
      <c r="L128" s="9">
        <v>40.06</v>
      </c>
      <c r="M128" s="9" t="s">
        <v>61</v>
      </c>
      <c r="N128" s="9">
        <v>77.599999999999994</v>
      </c>
      <c r="O128" s="9" t="s">
        <v>62</v>
      </c>
      <c r="P128" s="9">
        <v>0</v>
      </c>
      <c r="Q128" s="9" t="s">
        <v>58</v>
      </c>
      <c r="R128" s="9">
        <v>100</v>
      </c>
      <c r="S128" s="9" t="s">
        <v>59</v>
      </c>
      <c r="T128" s="9">
        <v>100</v>
      </c>
      <c r="U128" s="9" t="s">
        <v>59</v>
      </c>
      <c r="V128" s="9">
        <v>0</v>
      </c>
      <c r="W128" s="9" t="s">
        <v>59</v>
      </c>
      <c r="X128" s="9">
        <v>0</v>
      </c>
      <c r="Y128" s="9" t="s">
        <v>59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11">
        <v>0</v>
      </c>
      <c r="AZ128" s="11">
        <v>0</v>
      </c>
      <c r="BA128" s="11">
        <v>0</v>
      </c>
      <c r="BB128" s="11">
        <v>0</v>
      </c>
      <c r="BC128" s="11">
        <v>0</v>
      </c>
      <c r="BD128" s="2" t="str">
        <f t="shared" si="6"/>
        <v/>
      </c>
      <c r="BE128" s="2">
        <f t="shared" si="7"/>
        <v>4.2788498499999994E-2</v>
      </c>
    </row>
    <row r="129" spans="1:57" s="12" customFormat="1" ht="15.75" x14ac:dyDescent="0.25">
      <c r="A129" s="9" t="str">
        <f>IF(C129=C127,"",COUNTIF($A$7:A127,"&gt;0")+1)</f>
        <v/>
      </c>
      <c r="B129" s="9" t="s">
        <v>111</v>
      </c>
      <c r="C129" s="9" t="s">
        <v>138</v>
      </c>
      <c r="D129" s="9" t="s">
        <v>139</v>
      </c>
      <c r="E129" s="9" t="str">
        <f t="shared" si="5"/>
        <v/>
      </c>
      <c r="F129" s="9" t="str">
        <f t="shared" si="8"/>
        <v/>
      </c>
      <c r="G129" s="9" t="s">
        <v>256</v>
      </c>
      <c r="H129" s="9" t="s">
        <v>60</v>
      </c>
      <c r="I129" s="9" t="s">
        <v>299</v>
      </c>
      <c r="J129" s="9">
        <v>15276.22</v>
      </c>
      <c r="K129" s="9" t="s">
        <v>57</v>
      </c>
      <c r="L129" s="9">
        <v>15.6</v>
      </c>
      <c r="M129" s="9" t="s">
        <v>61</v>
      </c>
      <c r="N129" s="9">
        <v>101.34</v>
      </c>
      <c r="O129" s="9" t="s">
        <v>62</v>
      </c>
      <c r="P129" s="9">
        <v>0</v>
      </c>
      <c r="Q129" s="9" t="s">
        <v>58</v>
      </c>
      <c r="R129" s="9">
        <v>100</v>
      </c>
      <c r="S129" s="9" t="s">
        <v>59</v>
      </c>
      <c r="T129" s="9">
        <v>100</v>
      </c>
      <c r="U129" s="9" t="s">
        <v>59</v>
      </c>
      <c r="V129" s="9">
        <v>100</v>
      </c>
      <c r="W129" s="9" t="s">
        <v>59</v>
      </c>
      <c r="X129" s="9">
        <v>0</v>
      </c>
      <c r="Y129" s="9" t="s">
        <v>59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11">
        <v>0</v>
      </c>
      <c r="AZ129" s="11">
        <v>24150.237302879999</v>
      </c>
      <c r="BA129" s="11">
        <v>0</v>
      </c>
      <c r="BB129" s="11">
        <v>0</v>
      </c>
      <c r="BC129" s="11">
        <v>238.30903199999997</v>
      </c>
      <c r="BD129" s="2" t="str">
        <f t="shared" si="6"/>
        <v/>
      </c>
      <c r="BE129" s="2">
        <f t="shared" si="7"/>
        <v>4.2788498499999994E-2</v>
      </c>
    </row>
    <row r="130" spans="1:57" s="12" customFormat="1" ht="15.75" x14ac:dyDescent="0.25">
      <c r="A130" s="9">
        <f>IF(C130=C129,"",COUNTIF($A$7:A129,"&gt;0")+1)</f>
        <v>35</v>
      </c>
      <c r="B130" s="6" t="s">
        <v>111</v>
      </c>
      <c r="C130" s="6" t="s">
        <v>140</v>
      </c>
      <c r="D130" s="6" t="s">
        <v>141</v>
      </c>
      <c r="E130" s="9" t="str">
        <f t="shared" si="5"/>
        <v>A</v>
      </c>
      <c r="F130" s="9" t="str">
        <f t="shared" si="8"/>
        <v>TAIP</v>
      </c>
      <c r="G130" s="6" t="s">
        <v>256</v>
      </c>
      <c r="H130" s="6" t="s">
        <v>60</v>
      </c>
      <c r="I130" s="6" t="s">
        <v>278</v>
      </c>
      <c r="J130" s="6">
        <v>1330.24</v>
      </c>
      <c r="K130" s="6" t="s">
        <v>65</v>
      </c>
      <c r="L130" s="6">
        <v>33.49</v>
      </c>
      <c r="M130" s="6" t="s">
        <v>66</v>
      </c>
      <c r="N130" s="6">
        <v>55.53</v>
      </c>
      <c r="O130" s="6" t="s">
        <v>62</v>
      </c>
      <c r="P130" s="6">
        <v>0</v>
      </c>
      <c r="Q130" s="6" t="s">
        <v>58</v>
      </c>
      <c r="R130" s="6">
        <v>100</v>
      </c>
      <c r="S130" s="6" t="s">
        <v>59</v>
      </c>
      <c r="T130" s="6">
        <v>100</v>
      </c>
      <c r="U130" s="6" t="s">
        <v>59</v>
      </c>
      <c r="V130" s="6">
        <v>0</v>
      </c>
      <c r="W130" s="6" t="s">
        <v>59</v>
      </c>
      <c r="X130" s="6">
        <v>0</v>
      </c>
      <c r="Y130" s="6" t="s">
        <v>59</v>
      </c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31">
        <v>2473.8469289280001</v>
      </c>
      <c r="AZ130" s="31">
        <v>0</v>
      </c>
      <c r="BA130" s="31">
        <v>0</v>
      </c>
      <c r="BB130" s="31">
        <v>44.5497376</v>
      </c>
      <c r="BC130" s="31">
        <v>0</v>
      </c>
      <c r="BD130" s="2">
        <f t="shared" si="6"/>
        <v>2487.4926839789005</v>
      </c>
      <c r="BE130" s="2">
        <f t="shared" si="7"/>
        <v>2487.4926839789005</v>
      </c>
    </row>
    <row r="131" spans="1:57" s="12" customFormat="1" ht="15.75" x14ac:dyDescent="0.25">
      <c r="A131" s="9"/>
      <c r="B131" s="6" t="s">
        <v>111</v>
      </c>
      <c r="C131" s="6" t="s">
        <v>140</v>
      </c>
      <c r="D131" s="6" t="s">
        <v>141</v>
      </c>
      <c r="E131" s="9" t="str">
        <f t="shared" si="5"/>
        <v/>
      </c>
      <c r="F131" s="9" t="str">
        <f t="shared" ref="F131:F133" si="9">IF(BD131&lt;25000,"TAIP","")</f>
        <v/>
      </c>
      <c r="G131" s="6" t="s">
        <v>256</v>
      </c>
      <c r="H131" s="6" t="s">
        <v>60</v>
      </c>
      <c r="I131" s="6" t="s">
        <v>75</v>
      </c>
      <c r="J131" s="6">
        <v>2.000000000030866E-3</v>
      </c>
      <c r="K131" s="6" t="s">
        <v>57</v>
      </c>
      <c r="L131" s="6">
        <v>40.06</v>
      </c>
      <c r="M131" s="6" t="s">
        <v>61</v>
      </c>
      <c r="N131" s="6">
        <v>78.400000000000006</v>
      </c>
      <c r="O131" s="6" t="s">
        <v>62</v>
      </c>
      <c r="P131" s="6">
        <v>0</v>
      </c>
      <c r="Q131" s="6" t="s">
        <v>58</v>
      </c>
      <c r="R131" s="6">
        <v>100</v>
      </c>
      <c r="S131" s="6" t="s">
        <v>59</v>
      </c>
      <c r="T131" s="6">
        <v>100</v>
      </c>
      <c r="U131" s="6" t="s">
        <v>59</v>
      </c>
      <c r="V131" s="6">
        <v>0</v>
      </c>
      <c r="W131" s="6" t="s">
        <v>59</v>
      </c>
      <c r="X131" s="6">
        <v>0</v>
      </c>
      <c r="Y131" s="6" t="s">
        <v>59</v>
      </c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31">
        <v>6.281408000096942E-3</v>
      </c>
      <c r="AZ131" s="31">
        <v>0</v>
      </c>
      <c r="BA131" s="31">
        <v>0</v>
      </c>
      <c r="BB131" s="31">
        <v>8.0120000001236491E-5</v>
      </c>
      <c r="BC131" s="31">
        <v>0</v>
      </c>
      <c r="BD131" s="2" t="str">
        <f t="shared" si="6"/>
        <v/>
      </c>
      <c r="BE131" s="2">
        <f t="shared" si="7"/>
        <v>2487.4926839789005</v>
      </c>
    </row>
    <row r="132" spans="1:57" s="12" customFormat="1" ht="15.75" x14ac:dyDescent="0.25">
      <c r="A132" s="9" t="str">
        <f>IF(C132=C130,"",COUNTIF($A$7:A130,"&gt;0")+1)</f>
        <v/>
      </c>
      <c r="B132" s="6" t="s">
        <v>111</v>
      </c>
      <c r="C132" s="6" t="s">
        <v>140</v>
      </c>
      <c r="D132" s="6" t="s">
        <v>141</v>
      </c>
      <c r="E132" s="9" t="str">
        <f t="shared" si="5"/>
        <v/>
      </c>
      <c r="F132" s="9" t="str">
        <f t="shared" si="9"/>
        <v/>
      </c>
      <c r="G132" s="6" t="s">
        <v>256</v>
      </c>
      <c r="H132" s="6" t="s">
        <v>60</v>
      </c>
      <c r="I132" s="6" t="s">
        <v>282</v>
      </c>
      <c r="J132" s="6">
        <v>59937.830000000009</v>
      </c>
      <c r="K132" s="6" t="s">
        <v>57</v>
      </c>
      <c r="L132" s="6">
        <v>8.1999999999999993</v>
      </c>
      <c r="M132" s="6" t="s">
        <v>61</v>
      </c>
      <c r="N132" s="6">
        <v>101.34</v>
      </c>
      <c r="O132" s="6" t="s">
        <v>62</v>
      </c>
      <c r="P132" s="6">
        <v>0</v>
      </c>
      <c r="Q132" s="6" t="s">
        <v>58</v>
      </c>
      <c r="R132" s="6">
        <v>100</v>
      </c>
      <c r="S132" s="6" t="s">
        <v>59</v>
      </c>
      <c r="T132" s="6">
        <v>100</v>
      </c>
      <c r="U132" s="6" t="s">
        <v>59</v>
      </c>
      <c r="V132" s="6">
        <v>100</v>
      </c>
      <c r="W132" s="6" t="s">
        <v>59</v>
      </c>
      <c r="X132" s="6">
        <v>0</v>
      </c>
      <c r="Y132" s="6" t="s">
        <v>59</v>
      </c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31">
        <v>0</v>
      </c>
      <c r="AZ132" s="31">
        <v>49807.617476040003</v>
      </c>
      <c r="BA132" s="31">
        <v>0</v>
      </c>
      <c r="BB132" s="31">
        <v>0</v>
      </c>
      <c r="BC132" s="31">
        <v>491.490206</v>
      </c>
      <c r="BD132" s="2" t="str">
        <f t="shared" si="6"/>
        <v/>
      </c>
      <c r="BE132" s="2">
        <f t="shared" si="7"/>
        <v>2487.4926839789005</v>
      </c>
    </row>
    <row r="133" spans="1:57" s="12" customFormat="1" ht="15.75" x14ac:dyDescent="0.25">
      <c r="A133" s="9" t="str">
        <f>IF(C133=C132,"",COUNTIF($A$7:A132,"&gt;0")+1)</f>
        <v/>
      </c>
      <c r="B133" s="6" t="s">
        <v>111</v>
      </c>
      <c r="C133" s="6" t="s">
        <v>140</v>
      </c>
      <c r="D133" s="6" t="s">
        <v>141</v>
      </c>
      <c r="E133" s="9" t="str">
        <f t="shared" si="5"/>
        <v/>
      </c>
      <c r="F133" s="9" t="str">
        <f t="shared" si="9"/>
        <v/>
      </c>
      <c r="G133" s="6" t="s">
        <v>256</v>
      </c>
      <c r="H133" s="6" t="s">
        <v>60</v>
      </c>
      <c r="I133" s="6" t="s">
        <v>67</v>
      </c>
      <c r="J133" s="6">
        <v>4.1870000000000003</v>
      </c>
      <c r="K133" s="6" t="s">
        <v>57</v>
      </c>
      <c r="L133" s="6">
        <v>44.79</v>
      </c>
      <c r="M133" s="6" t="s">
        <v>61</v>
      </c>
      <c r="N133" s="6">
        <v>72.73</v>
      </c>
      <c r="O133" s="6" t="s">
        <v>62</v>
      </c>
      <c r="P133" s="6">
        <v>0</v>
      </c>
      <c r="Q133" s="6" t="s">
        <v>58</v>
      </c>
      <c r="R133" s="6">
        <v>100</v>
      </c>
      <c r="S133" s="6" t="s">
        <v>59</v>
      </c>
      <c r="T133" s="6">
        <v>100</v>
      </c>
      <c r="U133" s="6" t="s">
        <v>59</v>
      </c>
      <c r="V133" s="6">
        <v>0</v>
      </c>
      <c r="W133" s="6" t="s">
        <v>59</v>
      </c>
      <c r="X133" s="6">
        <v>0</v>
      </c>
      <c r="Y133" s="6" t="s">
        <v>59</v>
      </c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31">
        <v>13.639473642899999</v>
      </c>
      <c r="AZ133" s="31">
        <v>0</v>
      </c>
      <c r="BA133" s="31">
        <v>0</v>
      </c>
      <c r="BB133" s="31">
        <v>0.18753573000000001</v>
      </c>
      <c r="BC133" s="31">
        <v>0</v>
      </c>
      <c r="BD133" s="2" t="str">
        <f t="shared" si="6"/>
        <v/>
      </c>
      <c r="BE133" s="2">
        <f t="shared" si="7"/>
        <v>2487.4926839789005</v>
      </c>
    </row>
    <row r="134" spans="1:57" s="23" customFormat="1" ht="15.75" x14ac:dyDescent="0.25">
      <c r="A134" s="20">
        <f>IF(C134=C133,"",COUNTIF($A$7:A133,"&gt;0")+1)</f>
        <v>36</v>
      </c>
      <c r="B134" s="20" t="s">
        <v>111</v>
      </c>
      <c r="C134" s="20" t="s">
        <v>142</v>
      </c>
      <c r="D134" s="20" t="s">
        <v>143</v>
      </c>
      <c r="E134" s="9" t="str">
        <f t="shared" si="5"/>
        <v>A</v>
      </c>
      <c r="F134" s="20" t="str">
        <f t="shared" si="8"/>
        <v>TAIP</v>
      </c>
      <c r="G134" s="20" t="s">
        <v>451</v>
      </c>
      <c r="H134" s="20" t="s">
        <v>60</v>
      </c>
      <c r="I134" s="20" t="s">
        <v>409</v>
      </c>
      <c r="J134" s="20">
        <v>437.97</v>
      </c>
      <c r="K134" s="20" t="s">
        <v>57</v>
      </c>
      <c r="L134" s="20">
        <v>40.06</v>
      </c>
      <c r="M134" s="20" t="s">
        <v>61</v>
      </c>
      <c r="N134" s="20">
        <v>78.400000000000006</v>
      </c>
      <c r="O134" s="20" t="s">
        <v>62</v>
      </c>
      <c r="P134" s="20">
        <v>0</v>
      </c>
      <c r="Q134" s="20"/>
      <c r="R134" s="20">
        <v>100</v>
      </c>
      <c r="S134" s="20" t="s">
        <v>59</v>
      </c>
      <c r="T134" s="20">
        <v>100</v>
      </c>
      <c r="U134" s="20" t="s">
        <v>59</v>
      </c>
      <c r="V134" s="20">
        <v>0</v>
      </c>
      <c r="W134" s="20" t="s">
        <v>59</v>
      </c>
      <c r="X134" s="20">
        <v>0</v>
      </c>
      <c r="Y134" s="20" t="s">
        <v>59</v>
      </c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1">
        <v>1375.5</v>
      </c>
      <c r="AZ134" s="22">
        <v>0</v>
      </c>
      <c r="BA134" s="22">
        <v>0</v>
      </c>
      <c r="BB134" s="22">
        <v>17.55</v>
      </c>
      <c r="BC134" s="22">
        <v>0</v>
      </c>
      <c r="BD134" s="2">
        <f t="shared" si="6"/>
        <v>2935.6000000000004</v>
      </c>
      <c r="BE134" s="2">
        <f t="shared" si="7"/>
        <v>2935.6000000000004</v>
      </c>
    </row>
    <row r="135" spans="1:57" s="23" customFormat="1" ht="15.75" x14ac:dyDescent="0.25">
      <c r="A135" s="20" t="str">
        <f>IF(C135=C134,"",COUNTIF($A$7:A134,"&gt;0")+1)</f>
        <v/>
      </c>
      <c r="B135" s="20" t="s">
        <v>111</v>
      </c>
      <c r="C135" s="20" t="s">
        <v>142</v>
      </c>
      <c r="D135" s="20" t="s">
        <v>143</v>
      </c>
      <c r="E135" s="9" t="str">
        <f t="shared" si="5"/>
        <v/>
      </c>
      <c r="F135" s="20" t="str">
        <f t="shared" si="8"/>
        <v/>
      </c>
      <c r="G135" s="20" t="s">
        <v>451</v>
      </c>
      <c r="H135" s="20" t="s">
        <v>60</v>
      </c>
      <c r="I135" s="20" t="s">
        <v>410</v>
      </c>
      <c r="J135" s="20">
        <v>0</v>
      </c>
      <c r="K135" s="20" t="s">
        <v>57</v>
      </c>
      <c r="L135" s="20">
        <v>40.06</v>
      </c>
      <c r="M135" s="20" t="s">
        <v>61</v>
      </c>
      <c r="N135" s="20">
        <v>78.400000000000006</v>
      </c>
      <c r="O135" s="20" t="s">
        <v>62</v>
      </c>
      <c r="P135" s="20">
        <v>0</v>
      </c>
      <c r="Q135" s="20"/>
      <c r="R135" s="20">
        <v>100</v>
      </c>
      <c r="S135" s="20" t="s">
        <v>59</v>
      </c>
      <c r="T135" s="20">
        <v>100</v>
      </c>
      <c r="U135" s="20" t="s">
        <v>59</v>
      </c>
      <c r="V135" s="20">
        <v>0</v>
      </c>
      <c r="W135" s="20" t="s">
        <v>59</v>
      </c>
      <c r="X135" s="20">
        <v>0</v>
      </c>
      <c r="Y135" s="20" t="s">
        <v>59</v>
      </c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2">
        <v>0</v>
      </c>
      <c r="AZ135" s="22">
        <v>0</v>
      </c>
      <c r="BA135" s="22">
        <v>0</v>
      </c>
      <c r="BB135" s="22">
        <v>0</v>
      </c>
      <c r="BC135" s="22">
        <v>0</v>
      </c>
      <c r="BD135" s="2" t="str">
        <f t="shared" si="6"/>
        <v/>
      </c>
      <c r="BE135" s="2">
        <f t="shared" si="7"/>
        <v>2935.6000000000004</v>
      </c>
    </row>
    <row r="136" spans="1:57" s="23" customFormat="1" ht="15.75" x14ac:dyDescent="0.25">
      <c r="A136" s="20" t="str">
        <f>IF(C136=C135,"",COUNTIF($A$7:A135,"&gt;0")+1)</f>
        <v/>
      </c>
      <c r="B136" s="20" t="s">
        <v>111</v>
      </c>
      <c r="C136" s="20" t="s">
        <v>142</v>
      </c>
      <c r="D136" s="20" t="s">
        <v>143</v>
      </c>
      <c r="E136" s="9" t="str">
        <f t="shared" ref="E136:E199" si="10">IF(BD136="","",IF(BD136&lt;50000,"A",IF(BD136&lt;500000,"B",IF(BD136&gt;500000,"C"))))</f>
        <v/>
      </c>
      <c r="F136" s="20" t="str">
        <f t="shared" si="8"/>
        <v/>
      </c>
      <c r="G136" s="20" t="s">
        <v>451</v>
      </c>
      <c r="H136" s="20" t="s">
        <v>60</v>
      </c>
      <c r="I136" s="20" t="s">
        <v>411</v>
      </c>
      <c r="J136" s="20">
        <v>4.71</v>
      </c>
      <c r="K136" s="20" t="s">
        <v>57</v>
      </c>
      <c r="L136" s="20">
        <v>40.06</v>
      </c>
      <c r="M136" s="20" t="s">
        <v>61</v>
      </c>
      <c r="N136" s="20">
        <v>78.400000000000006</v>
      </c>
      <c r="O136" s="20" t="s">
        <v>62</v>
      </c>
      <c r="P136" s="20">
        <v>0</v>
      </c>
      <c r="Q136" s="20"/>
      <c r="R136" s="20">
        <v>100</v>
      </c>
      <c r="S136" s="20" t="s">
        <v>59</v>
      </c>
      <c r="T136" s="20">
        <v>100</v>
      </c>
      <c r="U136" s="20" t="s">
        <v>59</v>
      </c>
      <c r="V136" s="20">
        <v>0</v>
      </c>
      <c r="W136" s="20" t="s">
        <v>59</v>
      </c>
      <c r="X136" s="20">
        <v>0</v>
      </c>
      <c r="Y136" s="20" t="s">
        <v>59</v>
      </c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2">
        <v>14.8</v>
      </c>
      <c r="AZ136" s="22">
        <v>0</v>
      </c>
      <c r="BA136" s="22">
        <v>0</v>
      </c>
      <c r="BB136" s="22">
        <v>0.19</v>
      </c>
      <c r="BC136" s="22">
        <v>0</v>
      </c>
      <c r="BD136" s="2" t="str">
        <f t="shared" ref="BD136:BD199" si="11">IF(D136=D135,"",BE136)</f>
        <v/>
      </c>
      <c r="BE136" s="2">
        <f t="shared" ref="BE136:BE199" si="12">SUMIF(D:D,D136,AY:AY)</f>
        <v>2935.6000000000004</v>
      </c>
    </row>
    <row r="137" spans="1:57" s="23" customFormat="1" ht="15.75" x14ac:dyDescent="0.25">
      <c r="A137" s="20" t="str">
        <f>IF(C137=C136,"",COUNTIF($A$7:A136,"&gt;0")+1)</f>
        <v/>
      </c>
      <c r="B137" s="20" t="s">
        <v>111</v>
      </c>
      <c r="C137" s="20" t="s">
        <v>142</v>
      </c>
      <c r="D137" s="20" t="s">
        <v>143</v>
      </c>
      <c r="E137" s="9" t="str">
        <f t="shared" si="10"/>
        <v/>
      </c>
      <c r="F137" s="20" t="str">
        <f t="shared" si="8"/>
        <v/>
      </c>
      <c r="G137" s="20" t="s">
        <v>451</v>
      </c>
      <c r="H137" s="20" t="s">
        <v>60</v>
      </c>
      <c r="I137" s="20" t="s">
        <v>412</v>
      </c>
      <c r="J137" s="20">
        <v>0.28999999999999998</v>
      </c>
      <c r="K137" s="20" t="s">
        <v>57</v>
      </c>
      <c r="L137" s="20">
        <v>44.79</v>
      </c>
      <c r="M137" s="20" t="s">
        <v>61</v>
      </c>
      <c r="N137" s="20">
        <v>72.77</v>
      </c>
      <c r="O137" s="20" t="s">
        <v>62</v>
      </c>
      <c r="P137" s="20">
        <v>0</v>
      </c>
      <c r="Q137" s="20"/>
      <c r="R137" s="20">
        <v>100</v>
      </c>
      <c r="S137" s="20" t="s">
        <v>59</v>
      </c>
      <c r="T137" s="20">
        <v>100</v>
      </c>
      <c r="U137" s="20" t="s">
        <v>59</v>
      </c>
      <c r="V137" s="20">
        <v>0</v>
      </c>
      <c r="W137" s="20" t="s">
        <v>59</v>
      </c>
      <c r="X137" s="20">
        <v>0</v>
      </c>
      <c r="Y137" s="20" t="s">
        <v>59</v>
      </c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2">
        <v>0.9</v>
      </c>
      <c r="AZ137" s="22">
        <v>0</v>
      </c>
      <c r="BA137" s="22">
        <v>0</v>
      </c>
      <c r="BB137" s="22">
        <v>0.01</v>
      </c>
      <c r="BC137" s="22">
        <v>0</v>
      </c>
      <c r="BD137" s="2" t="str">
        <f t="shared" si="11"/>
        <v/>
      </c>
      <c r="BE137" s="2">
        <f t="shared" si="12"/>
        <v>2935.6000000000004</v>
      </c>
    </row>
    <row r="138" spans="1:57" s="23" customFormat="1" ht="15.75" x14ac:dyDescent="0.25">
      <c r="A138" s="20" t="str">
        <f>IF(C138=C137,"",COUNTIF($A$7:A137,"&gt;0")+1)</f>
        <v/>
      </c>
      <c r="B138" s="20" t="s">
        <v>111</v>
      </c>
      <c r="C138" s="20" t="s">
        <v>142</v>
      </c>
      <c r="D138" s="20" t="s">
        <v>143</v>
      </c>
      <c r="E138" s="9" t="str">
        <f t="shared" si="10"/>
        <v/>
      </c>
      <c r="F138" s="20" t="str">
        <f t="shared" si="8"/>
        <v/>
      </c>
      <c r="G138" s="20" t="s">
        <v>451</v>
      </c>
      <c r="H138" s="20" t="s">
        <v>60</v>
      </c>
      <c r="I138" s="20" t="s">
        <v>413</v>
      </c>
      <c r="J138" s="20">
        <v>0</v>
      </c>
      <c r="K138" s="20" t="s">
        <v>57</v>
      </c>
      <c r="L138" s="20">
        <v>40.06</v>
      </c>
      <c r="M138" s="20" t="s">
        <v>61</v>
      </c>
      <c r="N138" s="20">
        <v>78.400000000000006</v>
      </c>
      <c r="O138" s="20" t="s">
        <v>62</v>
      </c>
      <c r="P138" s="20">
        <v>0</v>
      </c>
      <c r="Q138" s="20"/>
      <c r="R138" s="20">
        <v>100</v>
      </c>
      <c r="S138" s="20" t="s">
        <v>59</v>
      </c>
      <c r="T138" s="20">
        <v>100</v>
      </c>
      <c r="U138" s="20" t="s">
        <v>59</v>
      </c>
      <c r="V138" s="20">
        <v>0</v>
      </c>
      <c r="W138" s="20" t="s">
        <v>59</v>
      </c>
      <c r="X138" s="20">
        <v>0</v>
      </c>
      <c r="Y138" s="20" t="s">
        <v>59</v>
      </c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2" t="str">
        <f t="shared" si="11"/>
        <v/>
      </c>
      <c r="BE138" s="2">
        <f t="shared" si="12"/>
        <v>2935.6000000000004</v>
      </c>
    </row>
    <row r="139" spans="1:57" s="23" customFormat="1" ht="15.75" x14ac:dyDescent="0.25">
      <c r="A139" s="20" t="str">
        <f>IF(C139=C138,"",COUNTIF($A$7:A138,"&gt;0")+1)</f>
        <v/>
      </c>
      <c r="B139" s="20" t="s">
        <v>111</v>
      </c>
      <c r="C139" s="20" t="s">
        <v>142</v>
      </c>
      <c r="D139" s="20" t="s">
        <v>143</v>
      </c>
      <c r="E139" s="9" t="str">
        <f t="shared" si="10"/>
        <v/>
      </c>
      <c r="F139" s="20" t="str">
        <f t="shared" si="8"/>
        <v/>
      </c>
      <c r="G139" s="20" t="s">
        <v>451</v>
      </c>
      <c r="H139" s="20" t="s">
        <v>60</v>
      </c>
      <c r="I139" s="20" t="s">
        <v>414</v>
      </c>
      <c r="J139" s="20">
        <v>0</v>
      </c>
      <c r="K139" s="20" t="s">
        <v>57</v>
      </c>
      <c r="L139" s="20">
        <v>11.72</v>
      </c>
      <c r="M139" s="20" t="s">
        <v>61</v>
      </c>
      <c r="N139" s="20">
        <v>104.34</v>
      </c>
      <c r="O139" s="20" t="s">
        <v>62</v>
      </c>
      <c r="P139" s="20">
        <v>0</v>
      </c>
      <c r="Q139" s="20"/>
      <c r="R139" s="20">
        <v>100</v>
      </c>
      <c r="S139" s="20" t="s">
        <v>59</v>
      </c>
      <c r="T139" s="20">
        <v>100</v>
      </c>
      <c r="U139" s="20" t="s">
        <v>59</v>
      </c>
      <c r="V139" s="20">
        <v>0</v>
      </c>
      <c r="W139" s="20" t="s">
        <v>59</v>
      </c>
      <c r="X139" s="20">
        <v>0</v>
      </c>
      <c r="Y139" s="20" t="s">
        <v>59</v>
      </c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 s="2" t="str">
        <f t="shared" si="11"/>
        <v/>
      </c>
      <c r="BE139" s="2">
        <f t="shared" si="12"/>
        <v>2935.6000000000004</v>
      </c>
    </row>
    <row r="140" spans="1:57" s="23" customFormat="1" ht="15.75" x14ac:dyDescent="0.25">
      <c r="A140" s="20" t="str">
        <f>IF(C140=C139,"",COUNTIF($A$7:A139,"&gt;0")+1)</f>
        <v/>
      </c>
      <c r="B140" s="20" t="s">
        <v>111</v>
      </c>
      <c r="C140" s="20" t="s">
        <v>142</v>
      </c>
      <c r="D140" s="20" t="s">
        <v>143</v>
      </c>
      <c r="E140" s="9" t="str">
        <f t="shared" si="10"/>
        <v/>
      </c>
      <c r="F140" s="20" t="str">
        <f t="shared" si="8"/>
        <v/>
      </c>
      <c r="G140" s="20" t="s">
        <v>451</v>
      </c>
      <c r="H140" s="20" t="s">
        <v>60</v>
      </c>
      <c r="I140" s="20" t="s">
        <v>415</v>
      </c>
      <c r="J140" s="20">
        <v>440.8</v>
      </c>
      <c r="K140" s="20" t="s">
        <v>57</v>
      </c>
      <c r="L140" s="20">
        <v>15.6</v>
      </c>
      <c r="M140" s="20" t="s">
        <v>61</v>
      </c>
      <c r="N140" s="20">
        <v>101.34</v>
      </c>
      <c r="O140" s="20" t="s">
        <v>62</v>
      </c>
      <c r="P140" s="20">
        <v>0</v>
      </c>
      <c r="Q140" s="20"/>
      <c r="R140" s="20">
        <v>100</v>
      </c>
      <c r="S140" s="20" t="s">
        <v>59</v>
      </c>
      <c r="T140" s="20">
        <v>100</v>
      </c>
      <c r="U140" s="20" t="s">
        <v>59</v>
      </c>
      <c r="V140" s="20">
        <v>100</v>
      </c>
      <c r="W140" s="20" t="s">
        <v>59</v>
      </c>
      <c r="X140" s="20">
        <v>0</v>
      </c>
      <c r="Y140" s="20" t="s">
        <v>59</v>
      </c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2">
        <v>0</v>
      </c>
      <c r="AZ140" s="22">
        <v>696.9</v>
      </c>
      <c r="BA140" s="22">
        <v>0</v>
      </c>
      <c r="BB140" s="22">
        <v>0</v>
      </c>
      <c r="BC140" s="22">
        <v>6.88</v>
      </c>
      <c r="BD140" s="2" t="str">
        <f t="shared" si="11"/>
        <v/>
      </c>
      <c r="BE140" s="2">
        <f t="shared" si="12"/>
        <v>2935.6000000000004</v>
      </c>
    </row>
    <row r="141" spans="1:57" s="23" customFormat="1" ht="15.75" x14ac:dyDescent="0.25">
      <c r="A141" s="20" t="str">
        <f>IF(C141=C140,"",COUNTIF($A$7:A140,"&gt;0")+1)</f>
        <v/>
      </c>
      <c r="B141" s="20" t="s">
        <v>111</v>
      </c>
      <c r="C141" s="20" t="s">
        <v>142</v>
      </c>
      <c r="D141" s="20" t="s">
        <v>143</v>
      </c>
      <c r="E141" s="9" t="str">
        <f t="shared" si="10"/>
        <v/>
      </c>
      <c r="F141" s="20" t="str">
        <f t="shared" si="8"/>
        <v/>
      </c>
      <c r="G141" s="20" t="s">
        <v>451</v>
      </c>
      <c r="H141" s="20" t="s">
        <v>60</v>
      </c>
      <c r="I141" s="20" t="s">
        <v>416</v>
      </c>
      <c r="J141" s="20">
        <v>116.83</v>
      </c>
      <c r="K141" s="20" t="s">
        <v>57</v>
      </c>
      <c r="L141" s="20">
        <v>15.6</v>
      </c>
      <c r="M141" s="20" t="s">
        <v>61</v>
      </c>
      <c r="N141" s="20">
        <v>101.34</v>
      </c>
      <c r="O141" s="20" t="s">
        <v>62</v>
      </c>
      <c r="P141" s="20">
        <v>0</v>
      </c>
      <c r="Q141" s="20"/>
      <c r="R141" s="20">
        <v>100</v>
      </c>
      <c r="S141" s="20" t="s">
        <v>59</v>
      </c>
      <c r="T141" s="20">
        <v>100</v>
      </c>
      <c r="U141" s="20" t="s">
        <v>59</v>
      </c>
      <c r="V141" s="20">
        <v>100</v>
      </c>
      <c r="W141" s="20" t="s">
        <v>59</v>
      </c>
      <c r="X141" s="20">
        <v>0</v>
      </c>
      <c r="Y141" s="20" t="s">
        <v>59</v>
      </c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2">
        <v>0</v>
      </c>
      <c r="AZ141" s="22">
        <v>184.7</v>
      </c>
      <c r="BA141" s="22">
        <v>0</v>
      </c>
      <c r="BB141" s="22">
        <v>0</v>
      </c>
      <c r="BC141" s="22">
        <v>1.82</v>
      </c>
      <c r="BD141" s="2" t="str">
        <f t="shared" si="11"/>
        <v/>
      </c>
      <c r="BE141" s="2">
        <f t="shared" si="12"/>
        <v>2935.6000000000004</v>
      </c>
    </row>
    <row r="142" spans="1:57" s="23" customFormat="1" ht="15.75" x14ac:dyDescent="0.25">
      <c r="A142" s="20" t="str">
        <f>IF(C142=C141,"",COUNTIF($A$7:A141,"&gt;0")+1)</f>
        <v/>
      </c>
      <c r="B142" s="20" t="s">
        <v>111</v>
      </c>
      <c r="C142" s="20" t="s">
        <v>142</v>
      </c>
      <c r="D142" s="20" t="s">
        <v>143</v>
      </c>
      <c r="E142" s="9" t="str">
        <f t="shared" si="10"/>
        <v/>
      </c>
      <c r="F142" s="20" t="str">
        <f t="shared" si="8"/>
        <v/>
      </c>
      <c r="G142" s="20" t="s">
        <v>453</v>
      </c>
      <c r="H142" s="20" t="s">
        <v>266</v>
      </c>
      <c r="I142" s="20" t="s">
        <v>417</v>
      </c>
      <c r="J142" s="24">
        <v>21563.24</v>
      </c>
      <c r="K142" s="20" t="s">
        <v>57</v>
      </c>
      <c r="L142" s="20">
        <v>0</v>
      </c>
      <c r="M142" s="20"/>
      <c r="N142" s="20">
        <v>0.44</v>
      </c>
      <c r="O142" s="20" t="s">
        <v>268</v>
      </c>
      <c r="P142" s="20">
        <v>0</v>
      </c>
      <c r="Q142" s="20"/>
      <c r="R142" s="20">
        <v>100</v>
      </c>
      <c r="S142" s="20" t="s">
        <v>59</v>
      </c>
      <c r="T142" s="20">
        <v>9.4499999999999993</v>
      </c>
      <c r="U142" s="20" t="s">
        <v>59</v>
      </c>
      <c r="V142" s="20">
        <v>0</v>
      </c>
      <c r="W142" s="20" t="s">
        <v>59</v>
      </c>
      <c r="X142" s="20">
        <v>0</v>
      </c>
      <c r="Y142" s="20" t="s">
        <v>59</v>
      </c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2">
        <v>896.6</v>
      </c>
      <c r="AZ142" s="22">
        <v>0</v>
      </c>
      <c r="BA142" s="22">
        <v>0</v>
      </c>
      <c r="BB142" s="22">
        <v>0</v>
      </c>
      <c r="BC142" s="22">
        <v>0</v>
      </c>
      <c r="BD142" s="2" t="str">
        <f t="shared" si="11"/>
        <v/>
      </c>
      <c r="BE142" s="2">
        <f t="shared" si="12"/>
        <v>2935.6000000000004</v>
      </c>
    </row>
    <row r="143" spans="1:57" s="23" customFormat="1" ht="15.75" x14ac:dyDescent="0.25">
      <c r="A143" s="20" t="str">
        <f>IF(C143=C142,"",COUNTIF($A$7:A142,"&gt;0")+1)</f>
        <v/>
      </c>
      <c r="B143" s="20" t="s">
        <v>111</v>
      </c>
      <c r="C143" s="20" t="s">
        <v>142</v>
      </c>
      <c r="D143" s="20" t="s">
        <v>143</v>
      </c>
      <c r="E143" s="9" t="str">
        <f t="shared" si="10"/>
        <v/>
      </c>
      <c r="F143" s="20" t="str">
        <f t="shared" ref="F143:F183" si="13">IF(BD143&lt;25000,"TAIP","")</f>
        <v/>
      </c>
      <c r="G143" s="20" t="s">
        <v>453</v>
      </c>
      <c r="H143" s="20" t="s">
        <v>266</v>
      </c>
      <c r="I143" s="20" t="s">
        <v>418</v>
      </c>
      <c r="J143" s="24">
        <v>21563.24</v>
      </c>
      <c r="K143" s="20" t="s">
        <v>57</v>
      </c>
      <c r="L143" s="20">
        <v>0</v>
      </c>
      <c r="M143" s="20"/>
      <c r="N143" s="20">
        <v>0.52</v>
      </c>
      <c r="O143" s="20" t="s">
        <v>268</v>
      </c>
      <c r="P143" s="20">
        <v>0</v>
      </c>
      <c r="Q143" s="20"/>
      <c r="R143" s="20">
        <v>100</v>
      </c>
      <c r="S143" s="20" t="s">
        <v>59</v>
      </c>
      <c r="T143" s="20">
        <v>4.5999999999999996</v>
      </c>
      <c r="U143" s="20" t="s">
        <v>59</v>
      </c>
      <c r="V143" s="20">
        <v>0</v>
      </c>
      <c r="W143" s="20" t="s">
        <v>59</v>
      </c>
      <c r="X143" s="20">
        <v>0</v>
      </c>
      <c r="Y143" s="20" t="s">
        <v>59</v>
      </c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2">
        <v>517.79999999999995</v>
      </c>
      <c r="AZ143" s="22">
        <v>0</v>
      </c>
      <c r="BA143" s="22">
        <v>0</v>
      </c>
      <c r="BB143" s="22">
        <v>0</v>
      </c>
      <c r="BC143" s="22">
        <v>0</v>
      </c>
      <c r="BD143" s="2" t="str">
        <f t="shared" si="11"/>
        <v/>
      </c>
      <c r="BE143" s="2">
        <f t="shared" si="12"/>
        <v>2935.6000000000004</v>
      </c>
    </row>
    <row r="144" spans="1:57" s="23" customFormat="1" ht="15.75" x14ac:dyDescent="0.25">
      <c r="A144" s="20" t="str">
        <f>IF(C144=C143,"",COUNTIF($A$7:A143,"&gt;0")+1)</f>
        <v/>
      </c>
      <c r="B144" s="20" t="s">
        <v>111</v>
      </c>
      <c r="C144" s="20" t="s">
        <v>142</v>
      </c>
      <c r="D144" s="20" t="s">
        <v>143</v>
      </c>
      <c r="E144" s="9" t="str">
        <f t="shared" si="10"/>
        <v/>
      </c>
      <c r="F144" s="20" t="str">
        <f t="shared" si="13"/>
        <v/>
      </c>
      <c r="G144" s="20" t="s">
        <v>453</v>
      </c>
      <c r="H144" s="20" t="s">
        <v>266</v>
      </c>
      <c r="I144" s="20" t="s">
        <v>419</v>
      </c>
      <c r="J144" s="24">
        <v>2950.71</v>
      </c>
      <c r="K144" s="20" t="s">
        <v>57</v>
      </c>
      <c r="L144" s="20">
        <v>0</v>
      </c>
      <c r="M144" s="20"/>
      <c r="N144" s="20">
        <v>0.79</v>
      </c>
      <c r="O144" s="20" t="s">
        <v>268</v>
      </c>
      <c r="P144" s="20">
        <v>0</v>
      </c>
      <c r="Q144" s="20"/>
      <c r="R144" s="20">
        <v>100</v>
      </c>
      <c r="S144" s="20" t="s">
        <v>59</v>
      </c>
      <c r="T144" s="20">
        <v>3.79</v>
      </c>
      <c r="U144" s="20" t="s">
        <v>59</v>
      </c>
      <c r="V144" s="20">
        <v>0</v>
      </c>
      <c r="W144" s="20" t="s">
        <v>59</v>
      </c>
      <c r="X144" s="20">
        <v>0</v>
      </c>
      <c r="Y144" s="20" t="s">
        <v>59</v>
      </c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2">
        <v>87.8</v>
      </c>
      <c r="AZ144" s="22">
        <v>0</v>
      </c>
      <c r="BA144" s="22">
        <v>0</v>
      </c>
      <c r="BB144" s="22">
        <v>0</v>
      </c>
      <c r="BC144" s="22">
        <v>0</v>
      </c>
      <c r="BD144" s="2" t="str">
        <f t="shared" si="11"/>
        <v/>
      </c>
      <c r="BE144" s="2">
        <f t="shared" si="12"/>
        <v>2935.6000000000004</v>
      </c>
    </row>
    <row r="145" spans="1:57" s="23" customFormat="1" ht="15.75" x14ac:dyDescent="0.25">
      <c r="A145" s="20" t="str">
        <f>IF(C145=C144,"",COUNTIF($A$7:A144,"&gt;0")+1)</f>
        <v/>
      </c>
      <c r="B145" s="20" t="s">
        <v>111</v>
      </c>
      <c r="C145" s="20" t="s">
        <v>142</v>
      </c>
      <c r="D145" s="20" t="s">
        <v>143</v>
      </c>
      <c r="E145" s="9" t="str">
        <f t="shared" si="10"/>
        <v/>
      </c>
      <c r="F145" s="20" t="str">
        <f t="shared" si="13"/>
        <v/>
      </c>
      <c r="G145" s="20" t="s">
        <v>453</v>
      </c>
      <c r="H145" s="20" t="s">
        <v>266</v>
      </c>
      <c r="I145" s="20" t="s">
        <v>420</v>
      </c>
      <c r="J145" s="24">
        <v>2950.71</v>
      </c>
      <c r="K145" s="20" t="s">
        <v>57</v>
      </c>
      <c r="L145" s="20">
        <v>0</v>
      </c>
      <c r="M145" s="20"/>
      <c r="N145" s="20">
        <v>1.0900000000000001</v>
      </c>
      <c r="O145" s="20" t="s">
        <v>268</v>
      </c>
      <c r="P145" s="20">
        <v>0</v>
      </c>
      <c r="Q145" s="20"/>
      <c r="R145" s="20">
        <v>100</v>
      </c>
      <c r="S145" s="20" t="s">
        <v>59</v>
      </c>
      <c r="T145" s="20">
        <v>1.31</v>
      </c>
      <c r="U145" s="20" t="s">
        <v>59</v>
      </c>
      <c r="V145" s="20">
        <v>0</v>
      </c>
      <c r="W145" s="20" t="s">
        <v>59</v>
      </c>
      <c r="X145" s="20">
        <v>0</v>
      </c>
      <c r="Y145" s="20" t="s">
        <v>59</v>
      </c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2">
        <v>42.2</v>
      </c>
      <c r="AZ145" s="22">
        <v>0</v>
      </c>
      <c r="BA145" s="22">
        <v>0</v>
      </c>
      <c r="BB145" s="22">
        <v>0</v>
      </c>
      <c r="BC145" s="22">
        <v>0</v>
      </c>
      <c r="BD145" s="2" t="str">
        <f t="shared" si="11"/>
        <v/>
      </c>
      <c r="BE145" s="2">
        <f t="shared" si="12"/>
        <v>2935.6000000000004</v>
      </c>
    </row>
    <row r="146" spans="1:57" s="23" customFormat="1" ht="15.75" x14ac:dyDescent="0.25">
      <c r="A146" s="20" t="str">
        <f>IF(C146=C145,"",COUNTIF($A$7:A145,"&gt;0")+1)</f>
        <v/>
      </c>
      <c r="B146" s="20" t="s">
        <v>111</v>
      </c>
      <c r="C146" s="20" t="s">
        <v>142</v>
      </c>
      <c r="D146" s="20" t="s">
        <v>143</v>
      </c>
      <c r="E146" s="9" t="str">
        <f t="shared" si="10"/>
        <v/>
      </c>
      <c r="F146" s="20" t="str">
        <f t="shared" si="13"/>
        <v/>
      </c>
      <c r="G146" s="20" t="s">
        <v>451</v>
      </c>
      <c r="H146" s="20" t="s">
        <v>60</v>
      </c>
      <c r="I146" s="20" t="s">
        <v>421</v>
      </c>
      <c r="J146" s="24">
        <v>1838.24</v>
      </c>
      <c r="K146" s="20" t="s">
        <v>57</v>
      </c>
      <c r="L146" s="20">
        <v>15.6</v>
      </c>
      <c r="M146" s="20" t="s">
        <v>61</v>
      </c>
      <c r="N146" s="20">
        <v>101.34</v>
      </c>
      <c r="O146" s="20" t="s">
        <v>62</v>
      </c>
      <c r="P146" s="20">
        <v>0</v>
      </c>
      <c r="Q146" s="20"/>
      <c r="R146" s="20">
        <v>100</v>
      </c>
      <c r="S146" s="20" t="s">
        <v>59</v>
      </c>
      <c r="T146" s="20">
        <v>100</v>
      </c>
      <c r="U146" s="20" t="s">
        <v>59</v>
      </c>
      <c r="V146" s="20">
        <v>100</v>
      </c>
      <c r="W146" s="20" t="s">
        <v>59</v>
      </c>
      <c r="X146" s="20">
        <v>0</v>
      </c>
      <c r="Y146" s="20" t="s">
        <v>59</v>
      </c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2">
        <v>0</v>
      </c>
      <c r="AZ146" s="21">
        <v>2906.1</v>
      </c>
      <c r="BA146" s="22">
        <v>0</v>
      </c>
      <c r="BB146" s="22">
        <v>0</v>
      </c>
      <c r="BC146" s="22">
        <v>28.68</v>
      </c>
      <c r="BD146" s="2" t="str">
        <f t="shared" si="11"/>
        <v/>
      </c>
      <c r="BE146" s="2">
        <f t="shared" si="12"/>
        <v>2935.6000000000004</v>
      </c>
    </row>
    <row r="147" spans="1:57" s="23" customFormat="1" ht="15.75" x14ac:dyDescent="0.25">
      <c r="A147" s="20"/>
      <c r="B147" s="20" t="s">
        <v>111</v>
      </c>
      <c r="C147" s="20" t="s">
        <v>142</v>
      </c>
      <c r="D147" s="20" t="s">
        <v>143</v>
      </c>
      <c r="E147" s="9" t="str">
        <f t="shared" si="10"/>
        <v/>
      </c>
      <c r="F147" s="20" t="str">
        <f t="shared" si="13"/>
        <v/>
      </c>
      <c r="G147" s="20" t="s">
        <v>451</v>
      </c>
      <c r="H147" s="20" t="s">
        <v>60</v>
      </c>
      <c r="I147" s="20" t="s">
        <v>422</v>
      </c>
      <c r="J147" s="20">
        <v>457.82</v>
      </c>
      <c r="K147" s="20" t="s">
        <v>57</v>
      </c>
      <c r="L147" s="20">
        <v>15.6</v>
      </c>
      <c r="M147" s="20" t="s">
        <v>61</v>
      </c>
      <c r="N147" s="20">
        <v>101.34</v>
      </c>
      <c r="O147" s="20" t="s">
        <v>62</v>
      </c>
      <c r="P147" s="20">
        <v>0</v>
      </c>
      <c r="Q147" s="20"/>
      <c r="R147" s="20">
        <v>100</v>
      </c>
      <c r="S147" s="20" t="s">
        <v>59</v>
      </c>
      <c r="T147" s="20">
        <v>100</v>
      </c>
      <c r="U147" s="20" t="s">
        <v>59</v>
      </c>
      <c r="V147" s="20">
        <v>100</v>
      </c>
      <c r="W147" s="20" t="s">
        <v>59</v>
      </c>
      <c r="X147" s="20">
        <v>0</v>
      </c>
      <c r="Y147" s="20" t="s">
        <v>59</v>
      </c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2">
        <v>0</v>
      </c>
      <c r="AZ147" s="22">
        <v>723.8</v>
      </c>
      <c r="BA147" s="22">
        <v>0</v>
      </c>
      <c r="BB147" s="22">
        <v>0</v>
      </c>
      <c r="BC147" s="22">
        <v>7.14</v>
      </c>
      <c r="BD147" s="2" t="str">
        <f t="shared" si="11"/>
        <v/>
      </c>
      <c r="BE147" s="2">
        <f t="shared" si="12"/>
        <v>2935.6000000000004</v>
      </c>
    </row>
    <row r="148" spans="1:57" s="23" customFormat="1" ht="15.75" x14ac:dyDescent="0.25">
      <c r="A148" s="20" t="str">
        <f>IF(C148=C146,"",COUNTIF($A$7:A146,"&gt;0")+1)</f>
        <v/>
      </c>
      <c r="B148" s="20" t="s">
        <v>111</v>
      </c>
      <c r="C148" s="20" t="s">
        <v>142</v>
      </c>
      <c r="D148" s="20" t="s">
        <v>143</v>
      </c>
      <c r="E148" s="9" t="str">
        <f t="shared" si="10"/>
        <v/>
      </c>
      <c r="F148" s="20" t="str">
        <f t="shared" si="13"/>
        <v/>
      </c>
      <c r="G148" s="20" t="s">
        <v>451</v>
      </c>
      <c r="H148" s="20" t="s">
        <v>60</v>
      </c>
      <c r="I148" s="20" t="s">
        <v>423</v>
      </c>
      <c r="J148" s="20">
        <v>0</v>
      </c>
      <c r="K148" s="20" t="s">
        <v>57</v>
      </c>
      <c r="L148" s="20">
        <v>11.6</v>
      </c>
      <c r="M148" s="20" t="s">
        <v>61</v>
      </c>
      <c r="N148" s="20">
        <v>103.69</v>
      </c>
      <c r="O148" s="20" t="s">
        <v>62</v>
      </c>
      <c r="P148" s="20">
        <v>0</v>
      </c>
      <c r="Q148" s="20"/>
      <c r="R148" s="20">
        <v>100</v>
      </c>
      <c r="S148" s="20" t="s">
        <v>59</v>
      </c>
      <c r="T148" s="20">
        <v>100</v>
      </c>
      <c r="U148" s="20" t="s">
        <v>59</v>
      </c>
      <c r="V148" s="20">
        <v>100</v>
      </c>
      <c r="W148" s="20" t="s">
        <v>59</v>
      </c>
      <c r="X148" s="20">
        <v>0</v>
      </c>
      <c r="Y148" s="20" t="s">
        <v>59</v>
      </c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" t="str">
        <f t="shared" si="11"/>
        <v/>
      </c>
      <c r="BE148" s="2">
        <f t="shared" si="12"/>
        <v>2935.6000000000004</v>
      </c>
    </row>
    <row r="149" spans="1:57" s="23" customFormat="1" ht="15.75" x14ac:dyDescent="0.25">
      <c r="A149" s="20" t="str">
        <f>IF(C149=C148,"",COUNTIF($A$7:A148,"&gt;0")+1)</f>
        <v/>
      </c>
      <c r="B149" s="20" t="s">
        <v>111</v>
      </c>
      <c r="C149" s="20" t="s">
        <v>142</v>
      </c>
      <c r="D149" s="20" t="s">
        <v>143</v>
      </c>
      <c r="E149" s="9" t="str">
        <f t="shared" si="10"/>
        <v/>
      </c>
      <c r="F149" s="20" t="str">
        <f t="shared" si="13"/>
        <v/>
      </c>
      <c r="G149" s="20" t="s">
        <v>451</v>
      </c>
      <c r="H149" s="20" t="s">
        <v>60</v>
      </c>
      <c r="I149" s="20" t="s">
        <v>424</v>
      </c>
      <c r="J149" s="20">
        <v>0</v>
      </c>
      <c r="K149" s="20" t="s">
        <v>57</v>
      </c>
      <c r="L149" s="20">
        <v>11.6</v>
      </c>
      <c r="M149" s="20" t="s">
        <v>61</v>
      </c>
      <c r="N149" s="20">
        <v>103.69</v>
      </c>
      <c r="O149" s="20" t="s">
        <v>62</v>
      </c>
      <c r="P149" s="20">
        <v>0</v>
      </c>
      <c r="Q149" s="20"/>
      <c r="R149" s="20">
        <v>100</v>
      </c>
      <c r="S149" s="20" t="s">
        <v>59</v>
      </c>
      <c r="T149" s="20">
        <v>100</v>
      </c>
      <c r="U149" s="20" t="s">
        <v>59</v>
      </c>
      <c r="V149" s="20">
        <v>100</v>
      </c>
      <c r="W149" s="20" t="s">
        <v>59</v>
      </c>
      <c r="X149" s="20">
        <v>0</v>
      </c>
      <c r="Y149" s="20" t="s">
        <v>59</v>
      </c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2" t="str">
        <f t="shared" si="11"/>
        <v/>
      </c>
      <c r="BE149" s="2">
        <f t="shared" si="12"/>
        <v>2935.6000000000004</v>
      </c>
    </row>
    <row r="150" spans="1:57" s="23" customFormat="1" ht="15.75" x14ac:dyDescent="0.25">
      <c r="A150" s="20" t="str">
        <f>IF(C150=C149,"",COUNTIF($A$7:A149,"&gt;0")+1)</f>
        <v/>
      </c>
      <c r="B150" s="20" t="s">
        <v>111</v>
      </c>
      <c r="C150" s="20" t="s">
        <v>142</v>
      </c>
      <c r="D150" s="20" t="s">
        <v>143</v>
      </c>
      <c r="E150" s="9" t="str">
        <f t="shared" si="10"/>
        <v/>
      </c>
      <c r="F150" s="20" t="str">
        <f t="shared" si="13"/>
        <v/>
      </c>
      <c r="G150" s="20" t="s">
        <v>451</v>
      </c>
      <c r="H150" s="20" t="s">
        <v>60</v>
      </c>
      <c r="I150" s="20" t="s">
        <v>425</v>
      </c>
      <c r="J150" s="20">
        <v>1.21</v>
      </c>
      <c r="K150" s="20" t="s">
        <v>57</v>
      </c>
      <c r="L150" s="20">
        <v>11.6</v>
      </c>
      <c r="M150" s="20" t="s">
        <v>61</v>
      </c>
      <c r="N150" s="20">
        <v>103.69</v>
      </c>
      <c r="O150" s="20" t="s">
        <v>62</v>
      </c>
      <c r="P150" s="20">
        <v>0</v>
      </c>
      <c r="Q150" s="20"/>
      <c r="R150" s="20">
        <v>100</v>
      </c>
      <c r="S150" s="20" t="s">
        <v>59</v>
      </c>
      <c r="T150" s="20">
        <v>100</v>
      </c>
      <c r="U150" s="20" t="s">
        <v>59</v>
      </c>
      <c r="V150" s="20">
        <v>100</v>
      </c>
      <c r="W150" s="20" t="s">
        <v>59</v>
      </c>
      <c r="X150" s="20">
        <v>0</v>
      </c>
      <c r="Y150" s="20" t="s">
        <v>59</v>
      </c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2">
        <v>0</v>
      </c>
      <c r="AZ150" s="22">
        <v>1.5</v>
      </c>
      <c r="BA150" s="22">
        <v>0</v>
      </c>
      <c r="BB150" s="22">
        <v>0</v>
      </c>
      <c r="BC150" s="22">
        <v>0.01</v>
      </c>
      <c r="BD150" s="2" t="str">
        <f t="shared" si="11"/>
        <v/>
      </c>
      <c r="BE150" s="2">
        <f t="shared" si="12"/>
        <v>2935.6000000000004</v>
      </c>
    </row>
    <row r="151" spans="1:57" s="23" customFormat="1" ht="15.75" x14ac:dyDescent="0.25">
      <c r="A151" s="20" t="str">
        <f>IF(C151=C150,"",COUNTIF($A$7:A150,"&gt;0")+1)</f>
        <v/>
      </c>
      <c r="B151" s="20" t="s">
        <v>111</v>
      </c>
      <c r="C151" s="20" t="s">
        <v>142</v>
      </c>
      <c r="D151" s="20" t="s">
        <v>143</v>
      </c>
      <c r="E151" s="9" t="str">
        <f t="shared" si="10"/>
        <v/>
      </c>
      <c r="F151" s="20" t="str">
        <f t="shared" si="13"/>
        <v/>
      </c>
      <c r="G151" s="20" t="s">
        <v>451</v>
      </c>
      <c r="H151" s="20" t="s">
        <v>60</v>
      </c>
      <c r="I151" s="20" t="s">
        <v>426</v>
      </c>
      <c r="J151" s="20">
        <v>0</v>
      </c>
      <c r="K151" s="20" t="s">
        <v>57</v>
      </c>
      <c r="L151" s="20">
        <v>11.6</v>
      </c>
      <c r="M151" s="20" t="s">
        <v>61</v>
      </c>
      <c r="N151" s="20">
        <v>103.69</v>
      </c>
      <c r="O151" s="20" t="s">
        <v>62</v>
      </c>
      <c r="P151" s="20">
        <v>0</v>
      </c>
      <c r="Q151" s="20"/>
      <c r="R151" s="20">
        <v>100</v>
      </c>
      <c r="S151" s="20" t="s">
        <v>59</v>
      </c>
      <c r="T151" s="20">
        <v>100</v>
      </c>
      <c r="U151" s="20" t="s">
        <v>59</v>
      </c>
      <c r="V151" s="20">
        <v>100</v>
      </c>
      <c r="W151" s="20" t="s">
        <v>59</v>
      </c>
      <c r="X151" s="20">
        <v>0</v>
      </c>
      <c r="Y151" s="20" t="s">
        <v>59</v>
      </c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2">
        <v>0</v>
      </c>
      <c r="AZ151" s="22">
        <v>0</v>
      </c>
      <c r="BA151" s="22">
        <v>0</v>
      </c>
      <c r="BB151" s="22">
        <v>0</v>
      </c>
      <c r="BC151" s="22">
        <v>0</v>
      </c>
      <c r="BD151" s="2" t="str">
        <f t="shared" si="11"/>
        <v/>
      </c>
      <c r="BE151" s="2">
        <f t="shared" si="12"/>
        <v>2935.6000000000004</v>
      </c>
    </row>
    <row r="152" spans="1:57" s="12" customFormat="1" ht="15.75" x14ac:dyDescent="0.25">
      <c r="A152" s="9">
        <f>IF(C152=C151,"",COUNTIF($A$7:A151,"&gt;0")+1)</f>
        <v>37</v>
      </c>
      <c r="B152" s="6" t="s">
        <v>111</v>
      </c>
      <c r="C152" s="6" t="s">
        <v>144</v>
      </c>
      <c r="D152" s="6" t="s">
        <v>145</v>
      </c>
      <c r="E152" s="9" t="str">
        <f t="shared" si="10"/>
        <v>A</v>
      </c>
      <c r="F152" s="9" t="str">
        <f t="shared" si="13"/>
        <v>TAIP</v>
      </c>
      <c r="G152" s="6" t="s">
        <v>256</v>
      </c>
      <c r="H152" s="6" t="s">
        <v>60</v>
      </c>
      <c r="I152" s="6" t="s">
        <v>254</v>
      </c>
      <c r="J152" s="6">
        <v>178.53299999999999</v>
      </c>
      <c r="K152" s="6" t="s">
        <v>65</v>
      </c>
      <c r="L152" s="6">
        <v>33.49</v>
      </c>
      <c r="M152" s="6" t="s">
        <v>66</v>
      </c>
      <c r="N152" s="6">
        <v>55.53</v>
      </c>
      <c r="O152" s="6" t="s">
        <v>62</v>
      </c>
      <c r="P152" s="6">
        <v>0</v>
      </c>
      <c r="Q152" s="6" t="s">
        <v>58</v>
      </c>
      <c r="R152" s="6">
        <v>100</v>
      </c>
      <c r="S152" s="6" t="s">
        <v>59</v>
      </c>
      <c r="T152" s="6">
        <v>100</v>
      </c>
      <c r="U152" s="6" t="s">
        <v>59</v>
      </c>
      <c r="V152" s="6">
        <v>0</v>
      </c>
      <c r="W152" s="6" t="s">
        <v>59</v>
      </c>
      <c r="X152" s="6">
        <v>0</v>
      </c>
      <c r="Y152" s="6" t="s">
        <v>59</v>
      </c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31">
        <v>332.01776654009996</v>
      </c>
      <c r="AZ152" s="31">
        <v>0</v>
      </c>
      <c r="BA152" s="31">
        <v>0</v>
      </c>
      <c r="BB152" s="31">
        <v>5.97907017</v>
      </c>
      <c r="BC152" s="31">
        <v>0</v>
      </c>
      <c r="BD152" s="2">
        <f t="shared" si="11"/>
        <v>332.02068500009995</v>
      </c>
      <c r="BE152" s="2">
        <f t="shared" si="12"/>
        <v>332.02068500009995</v>
      </c>
    </row>
    <row r="153" spans="1:57" s="12" customFormat="1" ht="15.75" x14ac:dyDescent="0.25">
      <c r="A153" s="9" t="str">
        <f>IF(C153=C152,"",COUNTIF($A$7:A152,"&gt;0")+1)</f>
        <v/>
      </c>
      <c r="B153" s="6" t="s">
        <v>111</v>
      </c>
      <c r="C153" s="6" t="s">
        <v>144</v>
      </c>
      <c r="D153" s="6" t="s">
        <v>145</v>
      </c>
      <c r="E153" s="9" t="str">
        <f t="shared" si="10"/>
        <v/>
      </c>
      <c r="F153" s="9" t="str">
        <f t="shared" si="13"/>
        <v/>
      </c>
      <c r="G153" s="6" t="s">
        <v>256</v>
      </c>
      <c r="H153" s="6" t="s">
        <v>60</v>
      </c>
      <c r="I153" s="6" t="s">
        <v>329</v>
      </c>
      <c r="J153" s="6">
        <v>1.0000000000000009E-3</v>
      </c>
      <c r="K153" s="6" t="s">
        <v>57</v>
      </c>
      <c r="L153" s="6">
        <v>38.1</v>
      </c>
      <c r="M153" s="6" t="s">
        <v>61</v>
      </c>
      <c r="N153" s="6">
        <v>76.599999999999994</v>
      </c>
      <c r="O153" s="6" t="s">
        <v>62</v>
      </c>
      <c r="P153" s="6">
        <v>0</v>
      </c>
      <c r="Q153" s="6" t="s">
        <v>58</v>
      </c>
      <c r="R153" s="6">
        <v>100</v>
      </c>
      <c r="S153" s="6" t="s">
        <v>59</v>
      </c>
      <c r="T153" s="6">
        <v>100</v>
      </c>
      <c r="U153" s="6" t="s">
        <v>59</v>
      </c>
      <c r="V153" s="6">
        <v>0</v>
      </c>
      <c r="W153" s="6" t="s">
        <v>59</v>
      </c>
      <c r="X153" s="6">
        <v>0</v>
      </c>
      <c r="Y153" s="6" t="s">
        <v>59</v>
      </c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31">
        <v>2.9184600000000029E-3</v>
      </c>
      <c r="AZ153" s="31">
        <v>0</v>
      </c>
      <c r="BA153" s="31">
        <v>0</v>
      </c>
      <c r="BB153" s="31">
        <v>3.8100000000000038E-5</v>
      </c>
      <c r="BC153" s="31">
        <v>0</v>
      </c>
      <c r="BD153" s="2" t="str">
        <f t="shared" si="11"/>
        <v/>
      </c>
      <c r="BE153" s="2">
        <f t="shared" si="12"/>
        <v>332.02068500009995</v>
      </c>
    </row>
    <row r="154" spans="1:57" s="12" customFormat="1" ht="15.75" x14ac:dyDescent="0.25">
      <c r="A154" s="9">
        <f>IF(C154=C153,"",COUNTIF($A$7:A153,"&gt;0")+1)</f>
        <v>38</v>
      </c>
      <c r="B154" s="9" t="s">
        <v>111</v>
      </c>
      <c r="C154" s="9" t="s">
        <v>146</v>
      </c>
      <c r="D154" s="9" t="s">
        <v>147</v>
      </c>
      <c r="E154" s="9" t="str">
        <f t="shared" si="10"/>
        <v>A</v>
      </c>
      <c r="F154" s="9" t="str">
        <f t="shared" si="13"/>
        <v>TAIP</v>
      </c>
      <c r="G154" s="9" t="s">
        <v>453</v>
      </c>
      <c r="H154" s="9" t="s">
        <v>266</v>
      </c>
      <c r="I154" s="9" t="s">
        <v>348</v>
      </c>
      <c r="J154" s="13">
        <v>25962.25</v>
      </c>
      <c r="K154" s="9" t="s">
        <v>57</v>
      </c>
      <c r="L154" s="9">
        <v>0</v>
      </c>
      <c r="M154" s="9"/>
      <c r="N154" s="9">
        <v>0.79</v>
      </c>
      <c r="O154" s="9" t="s">
        <v>268</v>
      </c>
      <c r="P154" s="9">
        <v>0</v>
      </c>
      <c r="Q154" s="9"/>
      <c r="R154" s="9">
        <v>100</v>
      </c>
      <c r="S154" s="9" t="s">
        <v>59</v>
      </c>
      <c r="T154" s="9">
        <v>6.45</v>
      </c>
      <c r="U154" s="9" t="s">
        <v>59</v>
      </c>
      <c r="V154" s="9">
        <v>0</v>
      </c>
      <c r="W154" s="9" t="s">
        <v>59</v>
      </c>
      <c r="X154" s="9">
        <v>0</v>
      </c>
      <c r="Y154" s="9" t="s">
        <v>59</v>
      </c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10">
        <v>1314.5</v>
      </c>
      <c r="AZ154" s="11">
        <v>0</v>
      </c>
      <c r="BA154" s="11">
        <v>0</v>
      </c>
      <c r="BB154" s="11">
        <v>0</v>
      </c>
      <c r="BC154" s="11">
        <v>0</v>
      </c>
      <c r="BD154" s="2">
        <f t="shared" si="11"/>
        <v>1909.9</v>
      </c>
      <c r="BE154" s="2">
        <f t="shared" si="12"/>
        <v>1909.9</v>
      </c>
    </row>
    <row r="155" spans="1:57" s="12" customFormat="1" ht="15.75" x14ac:dyDescent="0.25">
      <c r="A155" s="9" t="str">
        <f>IF(C155=C154,"",COUNTIF($A$7:A154,"&gt;0")+1)</f>
        <v/>
      </c>
      <c r="B155" s="9" t="s">
        <v>111</v>
      </c>
      <c r="C155" s="9" t="s">
        <v>146</v>
      </c>
      <c r="D155" s="9" t="s">
        <v>147</v>
      </c>
      <c r="E155" s="9" t="str">
        <f t="shared" si="10"/>
        <v/>
      </c>
      <c r="F155" s="9" t="str">
        <f t="shared" si="13"/>
        <v/>
      </c>
      <c r="G155" s="9" t="s">
        <v>453</v>
      </c>
      <c r="H155" s="9" t="s">
        <v>266</v>
      </c>
      <c r="I155" s="9" t="s">
        <v>349</v>
      </c>
      <c r="J155" s="13">
        <v>25962.25</v>
      </c>
      <c r="K155" s="9" t="s">
        <v>57</v>
      </c>
      <c r="L155" s="9">
        <v>0</v>
      </c>
      <c r="M155" s="9"/>
      <c r="N155" s="9">
        <v>1.0900000000000001</v>
      </c>
      <c r="O155" s="9" t="s">
        <v>268</v>
      </c>
      <c r="P155" s="9">
        <v>0</v>
      </c>
      <c r="Q155" s="9"/>
      <c r="R155" s="9">
        <v>100</v>
      </c>
      <c r="S155" s="9" t="s">
        <v>59</v>
      </c>
      <c r="T155" s="9">
        <v>2.1</v>
      </c>
      <c r="U155" s="9" t="s">
        <v>59</v>
      </c>
      <c r="V155" s="9">
        <v>0</v>
      </c>
      <c r="W155" s="9" t="s">
        <v>59</v>
      </c>
      <c r="X155" s="9">
        <v>0</v>
      </c>
      <c r="Y155" s="9" t="s">
        <v>59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11">
        <v>595.4</v>
      </c>
      <c r="AZ155" s="11">
        <v>0</v>
      </c>
      <c r="BA155" s="11">
        <v>0</v>
      </c>
      <c r="BB155" s="11">
        <v>0</v>
      </c>
      <c r="BC155" s="11">
        <v>0</v>
      </c>
      <c r="BD155" s="2" t="str">
        <f t="shared" si="11"/>
        <v/>
      </c>
      <c r="BE155" s="2">
        <f t="shared" si="12"/>
        <v>1909.9</v>
      </c>
    </row>
    <row r="156" spans="1:57" s="12" customFormat="1" ht="15.75" x14ac:dyDescent="0.25">
      <c r="A156" s="9" t="str">
        <f>IF(C156=C155,"",COUNTIF($A$7:A155,"&gt;0")+1)</f>
        <v/>
      </c>
      <c r="B156" s="9" t="s">
        <v>111</v>
      </c>
      <c r="C156" s="9" t="s">
        <v>146</v>
      </c>
      <c r="D156" s="9" t="s">
        <v>147</v>
      </c>
      <c r="E156" s="9" t="str">
        <f t="shared" si="10"/>
        <v/>
      </c>
      <c r="F156" s="9" t="str">
        <f t="shared" si="13"/>
        <v/>
      </c>
      <c r="G156" s="9" t="s">
        <v>451</v>
      </c>
      <c r="H156" s="9" t="s">
        <v>60</v>
      </c>
      <c r="I156" s="9" t="s">
        <v>264</v>
      </c>
      <c r="J156" s="13">
        <v>7720.8</v>
      </c>
      <c r="K156" s="9" t="s">
        <v>57</v>
      </c>
      <c r="L156" s="9">
        <v>10.199999999999999</v>
      </c>
      <c r="M156" s="9" t="s">
        <v>61</v>
      </c>
      <c r="N156" s="9">
        <v>0</v>
      </c>
      <c r="O156" s="9" t="s">
        <v>62</v>
      </c>
      <c r="P156" s="9">
        <v>0</v>
      </c>
      <c r="Q156" s="9"/>
      <c r="R156" s="9">
        <v>100</v>
      </c>
      <c r="S156" s="9" t="s">
        <v>59</v>
      </c>
      <c r="T156" s="9">
        <v>100</v>
      </c>
      <c r="U156" s="9" t="s">
        <v>59</v>
      </c>
      <c r="V156" s="9">
        <v>0</v>
      </c>
      <c r="W156" s="9" t="s">
        <v>59</v>
      </c>
      <c r="X156" s="9">
        <v>0</v>
      </c>
      <c r="Y156" s="9" t="s">
        <v>59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11">
        <v>0</v>
      </c>
      <c r="AZ156" s="11">
        <v>0</v>
      </c>
      <c r="BA156" s="11">
        <v>0</v>
      </c>
      <c r="BB156" s="11">
        <v>78.75</v>
      </c>
      <c r="BC156" s="11">
        <v>0</v>
      </c>
      <c r="BD156" s="2" t="str">
        <f t="shared" si="11"/>
        <v/>
      </c>
      <c r="BE156" s="2">
        <f t="shared" si="12"/>
        <v>1909.9</v>
      </c>
    </row>
    <row r="157" spans="1:57" s="12" customFormat="1" ht="15.75" x14ac:dyDescent="0.25">
      <c r="A157" s="9" t="str">
        <f>IF(C157=C156,"",COUNTIF($A$7:A156,"&gt;0")+1)</f>
        <v/>
      </c>
      <c r="B157" s="9" t="s">
        <v>111</v>
      </c>
      <c r="C157" s="9" t="s">
        <v>146</v>
      </c>
      <c r="D157" s="9" t="s">
        <v>147</v>
      </c>
      <c r="E157" s="9" t="str">
        <f t="shared" si="10"/>
        <v/>
      </c>
      <c r="F157" s="9" t="str">
        <f t="shared" si="13"/>
        <v/>
      </c>
      <c r="G157" s="9" t="s">
        <v>451</v>
      </c>
      <c r="H157" s="9" t="s">
        <v>60</v>
      </c>
      <c r="I157" s="9" t="s">
        <v>334</v>
      </c>
      <c r="J157" s="9">
        <v>0</v>
      </c>
      <c r="K157" s="9" t="s">
        <v>57</v>
      </c>
      <c r="L157" s="9">
        <v>11.72</v>
      </c>
      <c r="M157" s="9" t="s">
        <v>61</v>
      </c>
      <c r="N157" s="9">
        <v>104.34</v>
      </c>
      <c r="O157" s="9" t="s">
        <v>62</v>
      </c>
      <c r="P157" s="9">
        <v>0</v>
      </c>
      <c r="Q157" s="9"/>
      <c r="R157" s="9">
        <v>100</v>
      </c>
      <c r="S157" s="9" t="s">
        <v>59</v>
      </c>
      <c r="T157" s="9">
        <v>100</v>
      </c>
      <c r="U157" s="9" t="s">
        <v>59</v>
      </c>
      <c r="V157" s="9">
        <v>0</v>
      </c>
      <c r="W157" s="9" t="s">
        <v>59</v>
      </c>
      <c r="X157" s="9">
        <v>0</v>
      </c>
      <c r="Y157" s="9" t="s">
        <v>59</v>
      </c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11">
        <v>0</v>
      </c>
      <c r="AZ157" s="11">
        <v>0</v>
      </c>
      <c r="BA157" s="11">
        <v>0</v>
      </c>
      <c r="BB157" s="11">
        <v>0</v>
      </c>
      <c r="BC157" s="11">
        <v>0</v>
      </c>
      <c r="BD157" s="2" t="str">
        <f t="shared" si="11"/>
        <v/>
      </c>
      <c r="BE157" s="2">
        <f t="shared" si="12"/>
        <v>1909.9</v>
      </c>
    </row>
    <row r="158" spans="1:57" s="12" customFormat="1" ht="15.75" x14ac:dyDescent="0.25">
      <c r="A158" s="9" t="str">
        <f>IF(C158=C157,"",COUNTIF($A$7:A157,"&gt;0")+1)</f>
        <v/>
      </c>
      <c r="B158" s="9" t="s">
        <v>111</v>
      </c>
      <c r="C158" s="9" t="s">
        <v>146</v>
      </c>
      <c r="D158" s="9" t="s">
        <v>147</v>
      </c>
      <c r="E158" s="9" t="str">
        <f t="shared" si="10"/>
        <v/>
      </c>
      <c r="F158" s="9" t="str">
        <f t="shared" si="13"/>
        <v/>
      </c>
      <c r="G158" s="9" t="s">
        <v>451</v>
      </c>
      <c r="H158" s="9" t="s">
        <v>60</v>
      </c>
      <c r="I158" s="9" t="s">
        <v>350</v>
      </c>
      <c r="J158" s="9">
        <v>51</v>
      </c>
      <c r="K158" s="9" t="s">
        <v>57</v>
      </c>
      <c r="L158" s="9">
        <v>11.6</v>
      </c>
      <c r="M158" s="9" t="s">
        <v>61</v>
      </c>
      <c r="N158" s="9">
        <v>0</v>
      </c>
      <c r="O158" s="9" t="s">
        <v>62</v>
      </c>
      <c r="P158" s="9">
        <v>0</v>
      </c>
      <c r="Q158" s="9"/>
      <c r="R158" s="9">
        <v>100</v>
      </c>
      <c r="S158" s="9" t="s">
        <v>59</v>
      </c>
      <c r="T158" s="9">
        <v>100</v>
      </c>
      <c r="U158" s="9" t="s">
        <v>59</v>
      </c>
      <c r="V158" s="9">
        <v>0</v>
      </c>
      <c r="W158" s="9" t="s">
        <v>59</v>
      </c>
      <c r="X158" s="9">
        <v>0</v>
      </c>
      <c r="Y158" s="9" t="s">
        <v>59</v>
      </c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11">
        <v>0</v>
      </c>
      <c r="AZ158" s="11">
        <v>0</v>
      </c>
      <c r="BA158" s="11">
        <v>0</v>
      </c>
      <c r="BB158" s="11">
        <v>0.59</v>
      </c>
      <c r="BC158" s="11">
        <v>0</v>
      </c>
      <c r="BD158" s="2" t="str">
        <f t="shared" si="11"/>
        <v/>
      </c>
      <c r="BE158" s="2">
        <f t="shared" si="12"/>
        <v>1909.9</v>
      </c>
    </row>
    <row r="159" spans="1:57" s="12" customFormat="1" ht="15.75" x14ac:dyDescent="0.25">
      <c r="A159" s="9">
        <f>IF(C159=C158,"",COUNTIF($A$7:A158,"&gt;0")+1)</f>
        <v>39</v>
      </c>
      <c r="B159" s="6" t="s">
        <v>111</v>
      </c>
      <c r="C159" s="6" t="s">
        <v>291</v>
      </c>
      <c r="D159" s="6" t="s">
        <v>148</v>
      </c>
      <c r="E159" s="9" t="str">
        <f t="shared" si="10"/>
        <v>A</v>
      </c>
      <c r="F159" s="9" t="str">
        <f t="shared" si="13"/>
        <v>TAIP</v>
      </c>
      <c r="G159" s="6" t="s">
        <v>290</v>
      </c>
      <c r="H159" s="6" t="s">
        <v>60</v>
      </c>
      <c r="I159" s="6" t="s">
        <v>254</v>
      </c>
      <c r="J159" s="6">
        <v>0</v>
      </c>
      <c r="K159" s="6" t="s">
        <v>65</v>
      </c>
      <c r="L159" s="6">
        <v>33.75</v>
      </c>
      <c r="M159" s="6" t="s">
        <v>66</v>
      </c>
      <c r="N159" s="6">
        <v>55.17</v>
      </c>
      <c r="O159" s="6" t="s">
        <v>62</v>
      </c>
      <c r="P159" s="6">
        <v>0</v>
      </c>
      <c r="Q159" s="6" t="s">
        <v>58</v>
      </c>
      <c r="R159" s="6">
        <v>100</v>
      </c>
      <c r="S159" s="6" t="s">
        <v>59</v>
      </c>
      <c r="T159" s="6">
        <v>100</v>
      </c>
      <c r="U159" s="6" t="s">
        <v>59</v>
      </c>
      <c r="V159" s="6">
        <v>0</v>
      </c>
      <c r="W159" s="6" t="s">
        <v>59</v>
      </c>
      <c r="X159" s="6">
        <v>0</v>
      </c>
      <c r="Y159" s="6" t="s">
        <v>59</v>
      </c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31">
        <v>0</v>
      </c>
      <c r="AZ159" s="31">
        <v>0</v>
      </c>
      <c r="BA159" s="31">
        <v>0</v>
      </c>
      <c r="BB159" s="31">
        <v>0</v>
      </c>
      <c r="BC159" s="31">
        <v>0</v>
      </c>
      <c r="BD159" s="2">
        <f t="shared" si="11"/>
        <v>0</v>
      </c>
      <c r="BE159" s="2">
        <f t="shared" si="12"/>
        <v>0</v>
      </c>
    </row>
    <row r="160" spans="1:57" s="12" customFormat="1" ht="15.75" x14ac:dyDescent="0.25">
      <c r="A160" s="9">
        <f>IF(C160=C159,"",COUNTIF($A$7:A159,"&gt;0")+1)</f>
        <v>40</v>
      </c>
      <c r="B160" s="9" t="s">
        <v>111</v>
      </c>
      <c r="C160" s="9" t="s">
        <v>149</v>
      </c>
      <c r="D160" s="9" t="s">
        <v>150</v>
      </c>
      <c r="E160" s="9" t="str">
        <f t="shared" si="10"/>
        <v>A</v>
      </c>
      <c r="F160" s="9" t="str">
        <f t="shared" si="13"/>
        <v>TAIP</v>
      </c>
      <c r="G160" s="9" t="s">
        <v>256</v>
      </c>
      <c r="H160" s="9" t="s">
        <v>60</v>
      </c>
      <c r="I160" s="9" t="s">
        <v>254</v>
      </c>
      <c r="J160" s="9">
        <v>5062.5559999999996</v>
      </c>
      <c r="K160" s="9" t="s">
        <v>65</v>
      </c>
      <c r="L160" s="9">
        <v>36.4223</v>
      </c>
      <c r="M160" s="9" t="s">
        <v>66</v>
      </c>
      <c r="N160" s="9">
        <v>55.294400000000003</v>
      </c>
      <c r="O160" s="9" t="s">
        <v>62</v>
      </c>
      <c r="P160" s="9">
        <v>0</v>
      </c>
      <c r="Q160" s="9" t="s">
        <v>58</v>
      </c>
      <c r="R160" s="9">
        <v>100</v>
      </c>
      <c r="S160" s="9" t="s">
        <v>59</v>
      </c>
      <c r="T160" s="9">
        <v>100</v>
      </c>
      <c r="U160" s="9" t="s">
        <v>59</v>
      </c>
      <c r="V160" s="9">
        <v>0</v>
      </c>
      <c r="W160" s="9" t="s">
        <v>59</v>
      </c>
      <c r="X160" s="9">
        <v>0</v>
      </c>
      <c r="Y160" s="9" t="s">
        <v>59</v>
      </c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11">
        <v>10195.730733326605</v>
      </c>
      <c r="AZ160" s="11">
        <v>0</v>
      </c>
      <c r="BA160" s="11">
        <v>0</v>
      </c>
      <c r="BB160" s="11">
        <v>184.38993339879997</v>
      </c>
      <c r="BC160" s="11">
        <v>0</v>
      </c>
      <c r="BD160" s="2">
        <f t="shared" si="11"/>
        <v>10936.932146246405</v>
      </c>
      <c r="BE160" s="2">
        <f t="shared" si="12"/>
        <v>10936.932146246405</v>
      </c>
    </row>
    <row r="161" spans="1:57" s="12" customFormat="1" ht="15.75" x14ac:dyDescent="0.25">
      <c r="A161" s="9"/>
      <c r="B161" s="9" t="s">
        <v>111</v>
      </c>
      <c r="C161" s="9" t="s">
        <v>149</v>
      </c>
      <c r="D161" s="9" t="s">
        <v>150</v>
      </c>
      <c r="E161" s="9" t="str">
        <f t="shared" si="10"/>
        <v/>
      </c>
      <c r="F161" s="9"/>
      <c r="G161" s="9" t="s">
        <v>256</v>
      </c>
      <c r="H161" s="9" t="s">
        <v>60</v>
      </c>
      <c r="I161" s="9" t="s">
        <v>75</v>
      </c>
      <c r="J161" s="9">
        <v>0</v>
      </c>
      <c r="K161" s="9" t="s">
        <v>57</v>
      </c>
      <c r="L161" s="9">
        <v>40.06</v>
      </c>
      <c r="M161" s="9" t="s">
        <v>61</v>
      </c>
      <c r="N161" s="9">
        <v>78.400000000000006</v>
      </c>
      <c r="O161" s="9" t="s">
        <v>62</v>
      </c>
      <c r="P161" s="9">
        <v>0</v>
      </c>
      <c r="Q161" s="9" t="s">
        <v>58</v>
      </c>
      <c r="R161" s="9">
        <v>100</v>
      </c>
      <c r="S161" s="9" t="s">
        <v>59</v>
      </c>
      <c r="T161" s="9">
        <v>100</v>
      </c>
      <c r="U161" s="9" t="s">
        <v>59</v>
      </c>
      <c r="V161" s="9">
        <v>0</v>
      </c>
      <c r="W161" s="9" t="s">
        <v>59</v>
      </c>
      <c r="X161" s="9">
        <v>0</v>
      </c>
      <c r="Y161" s="9" t="s">
        <v>59</v>
      </c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11">
        <v>0</v>
      </c>
      <c r="AZ161" s="11">
        <v>0</v>
      </c>
      <c r="BA161" s="11">
        <v>0</v>
      </c>
      <c r="BB161" s="11">
        <v>0</v>
      </c>
      <c r="BC161" s="11">
        <v>0</v>
      </c>
      <c r="BD161" s="2" t="str">
        <f t="shared" si="11"/>
        <v/>
      </c>
      <c r="BE161" s="2">
        <f t="shared" si="12"/>
        <v>10936.932146246405</v>
      </c>
    </row>
    <row r="162" spans="1:57" s="12" customFormat="1" ht="15.75" x14ac:dyDescent="0.25">
      <c r="A162" s="9" t="str">
        <f>IF(C162=C160,"",COUNTIF($A$7:A160,"&gt;0")+1)</f>
        <v/>
      </c>
      <c r="B162" s="9" t="s">
        <v>111</v>
      </c>
      <c r="C162" s="9" t="s">
        <v>149</v>
      </c>
      <c r="D162" s="9" t="s">
        <v>150</v>
      </c>
      <c r="E162" s="9" t="str">
        <f t="shared" si="10"/>
        <v/>
      </c>
      <c r="F162" s="9" t="str">
        <f t="shared" si="13"/>
        <v/>
      </c>
      <c r="G162" s="9" t="s">
        <v>256</v>
      </c>
      <c r="H162" s="9" t="s">
        <v>60</v>
      </c>
      <c r="I162" s="9" t="s">
        <v>428</v>
      </c>
      <c r="J162" s="9">
        <v>236.61799999999999</v>
      </c>
      <c r="K162" s="9" t="s">
        <v>57</v>
      </c>
      <c r="L162" s="9">
        <v>43.07</v>
      </c>
      <c r="M162" s="9" t="s">
        <v>61</v>
      </c>
      <c r="N162" s="9">
        <v>72.73</v>
      </c>
      <c r="O162" s="9" t="s">
        <v>62</v>
      </c>
      <c r="P162" s="9">
        <v>0</v>
      </c>
      <c r="Q162" s="9" t="s">
        <v>58</v>
      </c>
      <c r="R162" s="9">
        <v>100</v>
      </c>
      <c r="S162" s="9" t="s">
        <v>59</v>
      </c>
      <c r="T162" s="9">
        <v>100</v>
      </c>
      <c r="U162" s="9" t="s">
        <v>59</v>
      </c>
      <c r="V162" s="9">
        <v>0</v>
      </c>
      <c r="W162" s="9" t="s">
        <v>59</v>
      </c>
      <c r="X162" s="9">
        <v>0</v>
      </c>
      <c r="Y162" s="9" t="s">
        <v>59</v>
      </c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11">
        <v>741.20141291979996</v>
      </c>
      <c r="AZ162" s="11">
        <v>0</v>
      </c>
      <c r="BA162" s="11">
        <v>0</v>
      </c>
      <c r="BB162" s="11">
        <v>10.19113726</v>
      </c>
      <c r="BC162" s="11">
        <v>0</v>
      </c>
      <c r="BD162" s="2" t="str">
        <f t="shared" si="11"/>
        <v/>
      </c>
      <c r="BE162" s="2">
        <f t="shared" si="12"/>
        <v>10936.932146246405</v>
      </c>
    </row>
    <row r="163" spans="1:57" s="12" customFormat="1" ht="15.75" x14ac:dyDescent="0.25">
      <c r="A163" s="9">
        <f>IF(C163=C162,"",COUNTIF($A$7:A162,"&gt;0")+1)</f>
        <v>41</v>
      </c>
      <c r="B163" s="6" t="s">
        <v>111</v>
      </c>
      <c r="C163" s="6" t="s">
        <v>151</v>
      </c>
      <c r="D163" s="6" t="s">
        <v>152</v>
      </c>
      <c r="E163" s="9" t="str">
        <f t="shared" si="10"/>
        <v>A</v>
      </c>
      <c r="F163" s="9" t="str">
        <f t="shared" si="13"/>
        <v>TAIP</v>
      </c>
      <c r="G163" s="6" t="s">
        <v>451</v>
      </c>
      <c r="H163" s="6" t="s">
        <v>60</v>
      </c>
      <c r="I163" s="6" t="s">
        <v>254</v>
      </c>
      <c r="J163" s="32">
        <v>6071.98</v>
      </c>
      <c r="K163" s="6" t="s">
        <v>65</v>
      </c>
      <c r="L163" s="6">
        <v>33.49</v>
      </c>
      <c r="M163" s="6" t="s">
        <v>66</v>
      </c>
      <c r="N163" s="6">
        <v>55.53</v>
      </c>
      <c r="O163" s="6" t="s">
        <v>62</v>
      </c>
      <c r="P163" s="6">
        <v>0</v>
      </c>
      <c r="Q163" s="6"/>
      <c r="R163" s="6">
        <v>100</v>
      </c>
      <c r="S163" s="6" t="s">
        <v>59</v>
      </c>
      <c r="T163" s="6">
        <v>100</v>
      </c>
      <c r="U163" s="6" t="s">
        <v>59</v>
      </c>
      <c r="V163" s="6">
        <v>0</v>
      </c>
      <c r="W163" s="6" t="s">
        <v>59</v>
      </c>
      <c r="X163" s="6">
        <v>0</v>
      </c>
      <c r="Y163" s="6" t="s">
        <v>59</v>
      </c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30">
        <v>11292.1</v>
      </c>
      <c r="AZ163" s="31">
        <v>0</v>
      </c>
      <c r="BA163" s="31">
        <v>0</v>
      </c>
      <c r="BB163" s="31">
        <v>203.35</v>
      </c>
      <c r="BC163" s="31">
        <v>0</v>
      </c>
      <c r="BD163" s="2">
        <f t="shared" si="11"/>
        <v>14031.4</v>
      </c>
      <c r="BE163" s="2">
        <f t="shared" si="12"/>
        <v>14031.4</v>
      </c>
    </row>
    <row r="164" spans="1:57" s="12" customFormat="1" ht="15.75" x14ac:dyDescent="0.25">
      <c r="A164" s="9" t="str">
        <f>IF(C164=C163,"",COUNTIF($A$7:A163,"&gt;0")+1)</f>
        <v/>
      </c>
      <c r="B164" s="6" t="s">
        <v>111</v>
      </c>
      <c r="C164" s="6" t="s">
        <v>151</v>
      </c>
      <c r="D164" s="6" t="s">
        <v>152</v>
      </c>
      <c r="E164" s="9" t="str">
        <f t="shared" si="10"/>
        <v/>
      </c>
      <c r="F164" s="9" t="str">
        <f t="shared" si="13"/>
        <v/>
      </c>
      <c r="G164" s="6" t="s">
        <v>459</v>
      </c>
      <c r="H164" s="6" t="s">
        <v>266</v>
      </c>
      <c r="I164" s="6" t="s">
        <v>356</v>
      </c>
      <c r="J164" s="32">
        <v>3045.31</v>
      </c>
      <c r="K164" s="6" t="s">
        <v>57</v>
      </c>
      <c r="L164" s="6">
        <v>0</v>
      </c>
      <c r="M164" s="6"/>
      <c r="N164" s="6">
        <v>0.42</v>
      </c>
      <c r="O164" s="6" t="s">
        <v>268</v>
      </c>
      <c r="P164" s="6">
        <v>0</v>
      </c>
      <c r="Q164" s="6"/>
      <c r="R164" s="6">
        <v>100</v>
      </c>
      <c r="S164" s="6" t="s">
        <v>59</v>
      </c>
      <c r="T164" s="6">
        <v>100</v>
      </c>
      <c r="U164" s="6" t="s">
        <v>59</v>
      </c>
      <c r="V164" s="6">
        <v>0</v>
      </c>
      <c r="W164" s="6" t="s">
        <v>59</v>
      </c>
      <c r="X164" s="6">
        <v>0</v>
      </c>
      <c r="Y164" s="6" t="s">
        <v>59</v>
      </c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30">
        <v>1263.8</v>
      </c>
      <c r="AZ164" s="31">
        <v>0</v>
      </c>
      <c r="BA164" s="31">
        <v>0</v>
      </c>
      <c r="BB164" s="31">
        <v>0</v>
      </c>
      <c r="BC164" s="31">
        <v>0</v>
      </c>
      <c r="BD164" s="2" t="str">
        <f t="shared" si="11"/>
        <v/>
      </c>
      <c r="BE164" s="2">
        <f t="shared" si="12"/>
        <v>14031.4</v>
      </c>
    </row>
    <row r="165" spans="1:57" s="12" customFormat="1" ht="15.75" x14ac:dyDescent="0.25">
      <c r="A165" s="9" t="str">
        <f>IF(C165=C164,"",COUNTIF($A$7:A164,"&gt;0")+1)</f>
        <v/>
      </c>
      <c r="B165" s="6" t="s">
        <v>111</v>
      </c>
      <c r="C165" s="6" t="s">
        <v>151</v>
      </c>
      <c r="D165" s="6" t="s">
        <v>152</v>
      </c>
      <c r="E165" s="9" t="str">
        <f t="shared" si="10"/>
        <v/>
      </c>
      <c r="F165" s="9" t="str">
        <f t="shared" si="13"/>
        <v/>
      </c>
      <c r="G165" s="6" t="s">
        <v>459</v>
      </c>
      <c r="H165" s="6" t="s">
        <v>266</v>
      </c>
      <c r="I165" s="6" t="s">
        <v>357</v>
      </c>
      <c r="J165" s="32">
        <v>1969.94</v>
      </c>
      <c r="K165" s="6" t="s">
        <v>57</v>
      </c>
      <c r="L165" s="6">
        <v>0</v>
      </c>
      <c r="M165" s="6"/>
      <c r="N165" s="6">
        <v>0.44</v>
      </c>
      <c r="O165" s="6" t="s">
        <v>268</v>
      </c>
      <c r="P165" s="6">
        <v>0</v>
      </c>
      <c r="Q165" s="6"/>
      <c r="R165" s="6">
        <v>100</v>
      </c>
      <c r="S165" s="6" t="s">
        <v>59</v>
      </c>
      <c r="T165" s="6">
        <v>100</v>
      </c>
      <c r="U165" s="6" t="s">
        <v>59</v>
      </c>
      <c r="V165" s="6">
        <v>0</v>
      </c>
      <c r="W165" s="6" t="s">
        <v>59</v>
      </c>
      <c r="X165" s="6">
        <v>0</v>
      </c>
      <c r="Y165" s="6" t="s">
        <v>59</v>
      </c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31">
        <v>866.8</v>
      </c>
      <c r="AZ165" s="31">
        <v>0</v>
      </c>
      <c r="BA165" s="31">
        <v>0</v>
      </c>
      <c r="BB165" s="31">
        <v>0</v>
      </c>
      <c r="BC165" s="31">
        <v>0</v>
      </c>
      <c r="BD165" s="2" t="str">
        <f t="shared" si="11"/>
        <v/>
      </c>
      <c r="BE165" s="2">
        <f t="shared" si="12"/>
        <v>14031.4</v>
      </c>
    </row>
    <row r="166" spans="1:57" s="12" customFormat="1" ht="15.75" x14ac:dyDescent="0.25">
      <c r="A166" s="9" t="str">
        <f>IF(C166=C165,"",COUNTIF($A$7:A165,"&gt;0")+1)</f>
        <v/>
      </c>
      <c r="B166" s="6" t="s">
        <v>111</v>
      </c>
      <c r="C166" s="6" t="s">
        <v>151</v>
      </c>
      <c r="D166" s="6" t="s">
        <v>152</v>
      </c>
      <c r="E166" s="9" t="str">
        <f t="shared" si="10"/>
        <v/>
      </c>
      <c r="F166" s="9" t="str">
        <f t="shared" si="13"/>
        <v/>
      </c>
      <c r="G166" s="6" t="s">
        <v>459</v>
      </c>
      <c r="H166" s="6" t="s">
        <v>266</v>
      </c>
      <c r="I166" s="6" t="s">
        <v>358</v>
      </c>
      <c r="J166" s="32">
        <v>1021.14</v>
      </c>
      <c r="K166" s="6" t="s">
        <v>57</v>
      </c>
      <c r="L166" s="6">
        <v>0</v>
      </c>
      <c r="M166" s="6"/>
      <c r="N166" s="6">
        <v>0.52</v>
      </c>
      <c r="O166" s="6" t="s">
        <v>268</v>
      </c>
      <c r="P166" s="6">
        <v>0</v>
      </c>
      <c r="Q166" s="6"/>
      <c r="R166" s="6">
        <v>100</v>
      </c>
      <c r="S166" s="6" t="s">
        <v>59</v>
      </c>
      <c r="T166" s="6">
        <v>100</v>
      </c>
      <c r="U166" s="6" t="s">
        <v>59</v>
      </c>
      <c r="V166" s="6">
        <v>0</v>
      </c>
      <c r="W166" s="6" t="s">
        <v>59</v>
      </c>
      <c r="X166" s="6">
        <v>0</v>
      </c>
      <c r="Y166" s="6" t="s">
        <v>59</v>
      </c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31">
        <v>533</v>
      </c>
      <c r="AZ166" s="31">
        <v>0</v>
      </c>
      <c r="BA166" s="31">
        <v>0</v>
      </c>
      <c r="BB166" s="31">
        <v>0</v>
      </c>
      <c r="BC166" s="31">
        <v>0</v>
      </c>
      <c r="BD166" s="2" t="str">
        <f t="shared" si="11"/>
        <v/>
      </c>
      <c r="BE166" s="2">
        <f t="shared" si="12"/>
        <v>14031.4</v>
      </c>
    </row>
    <row r="167" spans="1:57" s="12" customFormat="1" ht="15.75" x14ac:dyDescent="0.25">
      <c r="A167" s="9" t="str">
        <f>IF(C167=C166,"",COUNTIF($A$7:A166,"&gt;0")+1)</f>
        <v/>
      </c>
      <c r="B167" s="6" t="s">
        <v>111</v>
      </c>
      <c r="C167" s="6" t="s">
        <v>151</v>
      </c>
      <c r="D167" s="6" t="s">
        <v>152</v>
      </c>
      <c r="E167" s="9" t="str">
        <f t="shared" si="10"/>
        <v/>
      </c>
      <c r="F167" s="9" t="str">
        <f t="shared" si="13"/>
        <v/>
      </c>
      <c r="G167" s="6" t="s">
        <v>459</v>
      </c>
      <c r="H167" s="6" t="s">
        <v>266</v>
      </c>
      <c r="I167" s="6" t="s">
        <v>359</v>
      </c>
      <c r="J167" s="6">
        <v>20.66</v>
      </c>
      <c r="K167" s="6" t="s">
        <v>57</v>
      </c>
      <c r="L167" s="6">
        <v>0</v>
      </c>
      <c r="M167" s="6"/>
      <c r="N167" s="6">
        <v>3.66</v>
      </c>
      <c r="O167" s="6" t="s">
        <v>268</v>
      </c>
      <c r="P167" s="6">
        <v>0</v>
      </c>
      <c r="Q167" s="6"/>
      <c r="R167" s="6">
        <v>100</v>
      </c>
      <c r="S167" s="6" t="s">
        <v>59</v>
      </c>
      <c r="T167" s="6">
        <v>100</v>
      </c>
      <c r="U167" s="6" t="s">
        <v>59</v>
      </c>
      <c r="V167" s="6">
        <v>0</v>
      </c>
      <c r="W167" s="6" t="s">
        <v>59</v>
      </c>
      <c r="X167" s="6">
        <v>0</v>
      </c>
      <c r="Y167" s="6" t="s">
        <v>59</v>
      </c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31">
        <v>75.7</v>
      </c>
      <c r="AZ167" s="31">
        <v>0</v>
      </c>
      <c r="BA167" s="31">
        <v>0</v>
      </c>
      <c r="BB167" s="31">
        <v>0</v>
      </c>
      <c r="BC167" s="31">
        <v>0</v>
      </c>
      <c r="BD167" s="2" t="str">
        <f t="shared" si="11"/>
        <v/>
      </c>
      <c r="BE167" s="2">
        <f t="shared" si="12"/>
        <v>14031.4</v>
      </c>
    </row>
    <row r="168" spans="1:57" s="12" customFormat="1" ht="15.75" x14ac:dyDescent="0.25">
      <c r="A168" s="9">
        <f>IF(C168=C167,"",COUNTIF($A$7:A167,"&gt;0")+1)</f>
        <v>42</v>
      </c>
      <c r="B168" s="9" t="s">
        <v>153</v>
      </c>
      <c r="C168" s="9" t="s">
        <v>306</v>
      </c>
      <c r="D168" s="9" t="s">
        <v>154</v>
      </c>
      <c r="E168" s="9" t="str">
        <f t="shared" si="10"/>
        <v>A</v>
      </c>
      <c r="F168" s="9" t="str">
        <f t="shared" si="13"/>
        <v>TAIP</v>
      </c>
      <c r="G168" s="9" t="s">
        <v>256</v>
      </c>
      <c r="H168" s="9" t="s">
        <v>60</v>
      </c>
      <c r="I168" s="9" t="s">
        <v>254</v>
      </c>
      <c r="J168" s="9">
        <v>929.06</v>
      </c>
      <c r="K168" s="9" t="s">
        <v>57</v>
      </c>
      <c r="L168" s="9">
        <v>33.49</v>
      </c>
      <c r="M168" s="9" t="s">
        <v>61</v>
      </c>
      <c r="N168" s="9">
        <v>55.53</v>
      </c>
      <c r="O168" s="9" t="s">
        <v>62</v>
      </c>
      <c r="P168" s="9">
        <v>0</v>
      </c>
      <c r="Q168" s="9" t="s">
        <v>58</v>
      </c>
      <c r="R168" s="9">
        <v>100</v>
      </c>
      <c r="S168" s="9" t="s">
        <v>59</v>
      </c>
      <c r="T168" s="9">
        <v>100</v>
      </c>
      <c r="U168" s="9" t="s">
        <v>59</v>
      </c>
      <c r="V168" s="9">
        <v>0</v>
      </c>
      <c r="W168" s="9" t="s">
        <v>59</v>
      </c>
      <c r="X168" s="9">
        <v>0</v>
      </c>
      <c r="Y168" s="9" t="s">
        <v>59</v>
      </c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11">
        <v>1727.7726032819999</v>
      </c>
      <c r="AZ168" s="11">
        <v>0</v>
      </c>
      <c r="BA168" s="11">
        <v>0</v>
      </c>
      <c r="BB168" s="11">
        <v>31.114219400000003</v>
      </c>
      <c r="BC168" s="11">
        <v>0</v>
      </c>
      <c r="BD168" s="2">
        <f t="shared" si="11"/>
        <v>1727.7726032819999</v>
      </c>
      <c r="BE168" s="2">
        <f t="shared" si="12"/>
        <v>1727.7726032819999</v>
      </c>
    </row>
    <row r="169" spans="1:57" s="12" customFormat="1" ht="15.75" x14ac:dyDescent="0.25">
      <c r="A169" s="9">
        <f>IF(C169=C168,"",COUNTIF($A$7:A168,"&gt;0")+1)</f>
        <v>43</v>
      </c>
      <c r="B169" s="6" t="s">
        <v>153</v>
      </c>
      <c r="C169" s="6" t="s">
        <v>155</v>
      </c>
      <c r="D169" s="6" t="s">
        <v>156</v>
      </c>
      <c r="E169" s="9" t="str">
        <f t="shared" si="10"/>
        <v>A</v>
      </c>
      <c r="F169" s="9" t="str">
        <f t="shared" si="13"/>
        <v>TAIP</v>
      </c>
      <c r="G169" s="6" t="s">
        <v>256</v>
      </c>
      <c r="H169" s="6" t="s">
        <v>60</v>
      </c>
      <c r="I169" s="6" t="s">
        <v>254</v>
      </c>
      <c r="J169" s="32">
        <v>5249.93</v>
      </c>
      <c r="K169" s="6" t="s">
        <v>65</v>
      </c>
      <c r="L169" s="6">
        <v>33.49</v>
      </c>
      <c r="M169" s="6" t="s">
        <v>66</v>
      </c>
      <c r="N169" s="6">
        <v>55.53</v>
      </c>
      <c r="O169" s="6" t="s">
        <v>62</v>
      </c>
      <c r="P169" s="6">
        <v>0</v>
      </c>
      <c r="Q169" s="6"/>
      <c r="R169" s="6">
        <v>100</v>
      </c>
      <c r="S169" s="6" t="s">
        <v>59</v>
      </c>
      <c r="T169" s="6">
        <v>100</v>
      </c>
      <c r="U169" s="6" t="s">
        <v>59</v>
      </c>
      <c r="V169" s="6">
        <v>0</v>
      </c>
      <c r="W169" s="6" t="s">
        <v>59</v>
      </c>
      <c r="X169" s="6">
        <v>0</v>
      </c>
      <c r="Y169" s="6" t="s">
        <v>59</v>
      </c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30">
        <v>9763.2999999999993</v>
      </c>
      <c r="AZ169" s="31">
        <v>0</v>
      </c>
      <c r="BA169" s="31">
        <v>0</v>
      </c>
      <c r="BB169" s="31">
        <v>175.82</v>
      </c>
      <c r="BC169" s="31">
        <v>0</v>
      </c>
      <c r="BD169" s="2">
        <f t="shared" si="11"/>
        <v>13904.8</v>
      </c>
      <c r="BE169" s="2">
        <f t="shared" si="12"/>
        <v>13904.8</v>
      </c>
    </row>
    <row r="170" spans="1:57" s="12" customFormat="1" ht="15.75" x14ac:dyDescent="0.25">
      <c r="A170" s="9"/>
      <c r="B170" s="6" t="s">
        <v>153</v>
      </c>
      <c r="C170" s="6" t="s">
        <v>155</v>
      </c>
      <c r="D170" s="6" t="s">
        <v>156</v>
      </c>
      <c r="E170" s="9" t="str">
        <f t="shared" si="10"/>
        <v/>
      </c>
      <c r="F170" s="9" t="str">
        <f t="shared" ref="F170" si="14">IF(BD170&lt;25000,"TAIP","")</f>
        <v/>
      </c>
      <c r="G170" s="6" t="s">
        <v>256</v>
      </c>
      <c r="H170" s="6" t="s">
        <v>60</v>
      </c>
      <c r="I170" s="6" t="s">
        <v>75</v>
      </c>
      <c r="J170" s="32">
        <v>1318.67</v>
      </c>
      <c r="K170" s="6" t="s">
        <v>57</v>
      </c>
      <c r="L170" s="6">
        <v>40.06</v>
      </c>
      <c r="M170" s="6" t="s">
        <v>61</v>
      </c>
      <c r="N170" s="6">
        <v>78.400000000000006</v>
      </c>
      <c r="O170" s="6" t="s">
        <v>62</v>
      </c>
      <c r="P170" s="6">
        <v>0</v>
      </c>
      <c r="Q170" s="6"/>
      <c r="R170" s="6">
        <v>100</v>
      </c>
      <c r="S170" s="6" t="s">
        <v>59</v>
      </c>
      <c r="T170" s="6">
        <v>100</v>
      </c>
      <c r="U170" s="6" t="s">
        <v>59</v>
      </c>
      <c r="V170" s="6">
        <v>0</v>
      </c>
      <c r="W170" s="6" t="s">
        <v>59</v>
      </c>
      <c r="X170" s="6">
        <v>0</v>
      </c>
      <c r="Y170" s="6" t="s">
        <v>59</v>
      </c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30">
        <v>4141.5</v>
      </c>
      <c r="AZ170" s="31">
        <v>0</v>
      </c>
      <c r="BA170" s="31">
        <v>0</v>
      </c>
      <c r="BB170" s="31">
        <v>52.83</v>
      </c>
      <c r="BC170" s="31">
        <v>0</v>
      </c>
      <c r="BD170" s="2" t="str">
        <f t="shared" si="11"/>
        <v/>
      </c>
      <c r="BE170" s="2">
        <f t="shared" si="12"/>
        <v>13904.8</v>
      </c>
    </row>
    <row r="171" spans="1:57" s="12" customFormat="1" ht="15.75" x14ac:dyDescent="0.25">
      <c r="A171" s="9" t="str">
        <f>IF(C171=C169,"",COUNTIF($A$7:A169,"&gt;0")+1)</f>
        <v/>
      </c>
      <c r="B171" s="6" t="s">
        <v>153</v>
      </c>
      <c r="C171" s="6" t="s">
        <v>155</v>
      </c>
      <c r="D171" s="6" t="s">
        <v>156</v>
      </c>
      <c r="E171" s="9" t="str">
        <f t="shared" si="10"/>
        <v/>
      </c>
      <c r="F171" s="9" t="str">
        <f t="shared" si="13"/>
        <v/>
      </c>
      <c r="G171" s="6" t="s">
        <v>256</v>
      </c>
      <c r="H171" s="6" t="s">
        <v>60</v>
      </c>
      <c r="I171" s="6" t="s">
        <v>264</v>
      </c>
      <c r="J171" s="32">
        <v>35636.04</v>
      </c>
      <c r="K171" s="6" t="s">
        <v>57</v>
      </c>
      <c r="L171" s="6">
        <v>15.6</v>
      </c>
      <c r="M171" s="6" t="s">
        <v>61</v>
      </c>
      <c r="N171" s="6">
        <v>101.34</v>
      </c>
      <c r="O171" s="6" t="s">
        <v>62</v>
      </c>
      <c r="P171" s="6">
        <v>0</v>
      </c>
      <c r="Q171" s="6"/>
      <c r="R171" s="6">
        <v>100</v>
      </c>
      <c r="S171" s="6" t="s">
        <v>59</v>
      </c>
      <c r="T171" s="6">
        <v>100</v>
      </c>
      <c r="U171" s="6" t="s">
        <v>59</v>
      </c>
      <c r="V171" s="6">
        <v>100</v>
      </c>
      <c r="W171" s="6" t="s">
        <v>59</v>
      </c>
      <c r="X171" s="6">
        <v>0</v>
      </c>
      <c r="Y171" s="6" t="s">
        <v>59</v>
      </c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31">
        <v>0</v>
      </c>
      <c r="AZ171" s="30">
        <v>56337.2</v>
      </c>
      <c r="BA171" s="31">
        <v>0</v>
      </c>
      <c r="BB171" s="31">
        <v>0</v>
      </c>
      <c r="BC171" s="31">
        <v>555.91999999999996</v>
      </c>
      <c r="BD171" s="2" t="str">
        <f t="shared" si="11"/>
        <v/>
      </c>
      <c r="BE171" s="2">
        <f t="shared" si="12"/>
        <v>13904.8</v>
      </c>
    </row>
    <row r="172" spans="1:57" s="12" customFormat="1" ht="15.75" x14ac:dyDescent="0.25">
      <c r="A172" s="9" t="str">
        <f>IF(C172=C171,"",COUNTIF($A$7:A171,"&gt;0")+1)</f>
        <v/>
      </c>
      <c r="B172" s="6" t="s">
        <v>153</v>
      </c>
      <c r="C172" s="6" t="s">
        <v>155</v>
      </c>
      <c r="D172" s="6" t="s">
        <v>156</v>
      </c>
      <c r="E172" s="9" t="str">
        <f t="shared" si="10"/>
        <v/>
      </c>
      <c r="F172" s="9" t="str">
        <f t="shared" si="13"/>
        <v/>
      </c>
      <c r="G172" s="6" t="s">
        <v>256</v>
      </c>
      <c r="H172" s="6" t="s">
        <v>60</v>
      </c>
      <c r="I172" s="6" t="s">
        <v>376</v>
      </c>
      <c r="J172" s="6">
        <v>0</v>
      </c>
      <c r="K172" s="6" t="s">
        <v>57</v>
      </c>
      <c r="L172" s="6">
        <v>46.42</v>
      </c>
      <c r="M172" s="6" t="s">
        <v>61</v>
      </c>
      <c r="N172" s="6">
        <v>66.34</v>
      </c>
      <c r="O172" s="6" t="s">
        <v>62</v>
      </c>
      <c r="P172" s="6">
        <v>0</v>
      </c>
      <c r="Q172" s="6"/>
      <c r="R172" s="6">
        <v>100</v>
      </c>
      <c r="S172" s="6" t="s">
        <v>59</v>
      </c>
      <c r="T172" s="6">
        <v>100</v>
      </c>
      <c r="U172" s="6" t="s">
        <v>59</v>
      </c>
      <c r="V172" s="6">
        <v>0</v>
      </c>
      <c r="W172" s="6" t="s">
        <v>59</v>
      </c>
      <c r="X172" s="6">
        <v>0</v>
      </c>
      <c r="Y172" s="6" t="s">
        <v>59</v>
      </c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2" t="str">
        <f t="shared" si="11"/>
        <v/>
      </c>
      <c r="BE172" s="2">
        <f t="shared" si="12"/>
        <v>13904.8</v>
      </c>
    </row>
    <row r="173" spans="1:57" s="12" customFormat="1" ht="15.75" x14ac:dyDescent="0.25">
      <c r="A173" s="9">
        <f>IF(C173=C172,"",COUNTIF($A$7:A172,"&gt;0")+1)</f>
        <v>44</v>
      </c>
      <c r="B173" s="9" t="s">
        <v>153</v>
      </c>
      <c r="C173" s="9" t="s">
        <v>157</v>
      </c>
      <c r="D173" s="9" t="s">
        <v>158</v>
      </c>
      <c r="E173" s="9" t="str">
        <f t="shared" si="10"/>
        <v>A</v>
      </c>
      <c r="F173" s="9" t="str">
        <f t="shared" si="13"/>
        <v>TAIP</v>
      </c>
      <c r="G173" s="9" t="s">
        <v>256</v>
      </c>
      <c r="H173" s="9" t="s">
        <v>60</v>
      </c>
      <c r="I173" s="9" t="s">
        <v>254</v>
      </c>
      <c r="J173" s="13">
        <v>7612.48</v>
      </c>
      <c r="K173" s="9" t="s">
        <v>65</v>
      </c>
      <c r="L173" s="9">
        <v>35.18</v>
      </c>
      <c r="M173" s="9" t="s">
        <v>66</v>
      </c>
      <c r="N173" s="9">
        <v>55.63</v>
      </c>
      <c r="O173" s="9" t="s">
        <v>62</v>
      </c>
      <c r="P173" s="9">
        <v>0</v>
      </c>
      <c r="Q173" s="9"/>
      <c r="R173" s="9">
        <v>100</v>
      </c>
      <c r="S173" s="9" t="s">
        <v>59</v>
      </c>
      <c r="T173" s="9">
        <v>100</v>
      </c>
      <c r="U173" s="9" t="s">
        <v>59</v>
      </c>
      <c r="V173" s="9">
        <v>0</v>
      </c>
      <c r="W173" s="9" t="s">
        <v>59</v>
      </c>
      <c r="X173" s="9">
        <v>0</v>
      </c>
      <c r="Y173" s="9" t="s">
        <v>59</v>
      </c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10">
        <v>14898.1</v>
      </c>
      <c r="AZ173" s="11">
        <v>0</v>
      </c>
      <c r="BA173" s="11">
        <v>0</v>
      </c>
      <c r="BB173" s="11">
        <v>267.81</v>
      </c>
      <c r="BC173" s="11">
        <v>0</v>
      </c>
      <c r="BD173" s="2">
        <f t="shared" si="11"/>
        <v>14898.1</v>
      </c>
      <c r="BE173" s="2">
        <f t="shared" si="12"/>
        <v>14898.1</v>
      </c>
    </row>
    <row r="174" spans="1:57" s="12" customFormat="1" ht="15.75" x14ac:dyDescent="0.25">
      <c r="A174" s="9">
        <f>IF(C174=C173,"",COUNTIF($A$7:A173,"&gt;0")+1)</f>
        <v>45</v>
      </c>
      <c r="B174" s="6" t="s">
        <v>153</v>
      </c>
      <c r="C174" s="6" t="s">
        <v>159</v>
      </c>
      <c r="D174" s="6" t="s">
        <v>160</v>
      </c>
      <c r="E174" s="9" t="str">
        <f t="shared" si="10"/>
        <v>A</v>
      </c>
      <c r="F174" s="9" t="str">
        <f t="shared" si="13"/>
        <v>TAIP</v>
      </c>
      <c r="G174" s="6" t="s">
        <v>256</v>
      </c>
      <c r="H174" s="6" t="s">
        <v>60</v>
      </c>
      <c r="I174" s="6" t="s">
        <v>254</v>
      </c>
      <c r="J174" s="32">
        <v>1149.7</v>
      </c>
      <c r="K174" s="6" t="s">
        <v>65</v>
      </c>
      <c r="L174" s="6">
        <v>33.49</v>
      </c>
      <c r="M174" s="6" t="s">
        <v>66</v>
      </c>
      <c r="N174" s="6">
        <v>55.53</v>
      </c>
      <c r="O174" s="6" t="s">
        <v>62</v>
      </c>
      <c r="P174" s="6">
        <v>0</v>
      </c>
      <c r="Q174" s="6"/>
      <c r="R174" s="6">
        <v>100</v>
      </c>
      <c r="S174" s="6" t="s">
        <v>59</v>
      </c>
      <c r="T174" s="6">
        <v>100</v>
      </c>
      <c r="U174" s="6" t="s">
        <v>59</v>
      </c>
      <c r="V174" s="6">
        <v>0</v>
      </c>
      <c r="W174" s="6" t="s">
        <v>59</v>
      </c>
      <c r="X174" s="6">
        <v>0</v>
      </c>
      <c r="Y174" s="6" t="s">
        <v>59</v>
      </c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30">
        <v>2138.1</v>
      </c>
      <c r="AZ174" s="31">
        <v>0</v>
      </c>
      <c r="BA174" s="31">
        <v>0</v>
      </c>
      <c r="BB174" s="31">
        <v>38.5</v>
      </c>
      <c r="BC174" s="31">
        <v>0</v>
      </c>
      <c r="BD174" s="2">
        <f t="shared" si="11"/>
        <v>2138.1</v>
      </c>
      <c r="BE174" s="2">
        <f t="shared" si="12"/>
        <v>2138.1</v>
      </c>
    </row>
    <row r="175" spans="1:57" s="12" customFormat="1" ht="15.75" x14ac:dyDescent="0.25">
      <c r="A175" s="9" t="str">
        <f>IF(C175=C174,"",COUNTIF($A$7:A174,"&gt;0")+1)</f>
        <v/>
      </c>
      <c r="B175" s="6" t="s">
        <v>153</v>
      </c>
      <c r="C175" s="6" t="s">
        <v>159</v>
      </c>
      <c r="D175" s="6" t="s">
        <v>160</v>
      </c>
      <c r="E175" s="9" t="str">
        <f t="shared" si="10"/>
        <v/>
      </c>
      <c r="F175" s="9" t="str">
        <f t="shared" si="13"/>
        <v/>
      </c>
      <c r="G175" s="6" t="s">
        <v>256</v>
      </c>
      <c r="H175" s="6" t="s">
        <v>60</v>
      </c>
      <c r="I175" s="6" t="s">
        <v>75</v>
      </c>
      <c r="J175" s="6">
        <v>0</v>
      </c>
      <c r="K175" s="6" t="s">
        <v>57</v>
      </c>
      <c r="L175" s="6">
        <v>40.06</v>
      </c>
      <c r="M175" s="6" t="s">
        <v>61</v>
      </c>
      <c r="N175" s="6">
        <v>78.400000000000006</v>
      </c>
      <c r="O175" s="6" t="s">
        <v>62</v>
      </c>
      <c r="P175" s="6">
        <v>0</v>
      </c>
      <c r="Q175" s="6"/>
      <c r="R175" s="6">
        <v>100</v>
      </c>
      <c r="S175" s="6" t="s">
        <v>59</v>
      </c>
      <c r="T175" s="6">
        <v>100</v>
      </c>
      <c r="U175" s="6" t="s">
        <v>59</v>
      </c>
      <c r="V175" s="6">
        <v>0</v>
      </c>
      <c r="W175" s="6" t="s">
        <v>59</v>
      </c>
      <c r="X175" s="6">
        <v>0</v>
      </c>
      <c r="Y175" s="6" t="s">
        <v>59</v>
      </c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31">
        <v>0</v>
      </c>
      <c r="AZ175" s="31">
        <v>0</v>
      </c>
      <c r="BA175" s="31">
        <v>0</v>
      </c>
      <c r="BB175" s="31">
        <v>0</v>
      </c>
      <c r="BC175" s="31">
        <v>0</v>
      </c>
      <c r="BD175" s="2" t="str">
        <f t="shared" si="11"/>
        <v/>
      </c>
      <c r="BE175" s="2">
        <f t="shared" si="12"/>
        <v>2138.1</v>
      </c>
    </row>
    <row r="176" spans="1:57" s="12" customFormat="1" ht="15.75" x14ac:dyDescent="0.25">
      <c r="A176" s="9" t="str">
        <f>IF(C176=C175,"",COUNTIF($A$7:A175,"&gt;0")+1)</f>
        <v/>
      </c>
      <c r="B176" s="6" t="s">
        <v>153</v>
      </c>
      <c r="C176" s="6" t="s">
        <v>159</v>
      </c>
      <c r="D176" s="6" t="s">
        <v>160</v>
      </c>
      <c r="E176" s="9" t="str">
        <f t="shared" si="10"/>
        <v/>
      </c>
      <c r="F176" s="9" t="str">
        <f t="shared" si="13"/>
        <v/>
      </c>
      <c r="G176" s="6" t="s">
        <v>256</v>
      </c>
      <c r="H176" s="6" t="s">
        <v>60</v>
      </c>
      <c r="I176" s="6" t="s">
        <v>258</v>
      </c>
      <c r="J176" s="6">
        <v>0</v>
      </c>
      <c r="K176" s="6" t="s">
        <v>57</v>
      </c>
      <c r="L176" s="6">
        <v>43.07</v>
      </c>
      <c r="M176" s="6" t="s">
        <v>61</v>
      </c>
      <c r="N176" s="6">
        <v>72.73</v>
      </c>
      <c r="O176" s="6" t="s">
        <v>62</v>
      </c>
      <c r="P176" s="6">
        <v>0</v>
      </c>
      <c r="Q176" s="6"/>
      <c r="R176" s="6">
        <v>100</v>
      </c>
      <c r="S176" s="6" t="s">
        <v>59</v>
      </c>
      <c r="T176" s="6">
        <v>100</v>
      </c>
      <c r="U176" s="6" t="s">
        <v>59</v>
      </c>
      <c r="V176" s="6">
        <v>0</v>
      </c>
      <c r="W176" s="6" t="s">
        <v>59</v>
      </c>
      <c r="X176" s="6">
        <v>0</v>
      </c>
      <c r="Y176" s="6" t="s">
        <v>59</v>
      </c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2" t="str">
        <f t="shared" si="11"/>
        <v/>
      </c>
      <c r="BE176" s="2">
        <f t="shared" si="12"/>
        <v>2138.1</v>
      </c>
    </row>
    <row r="177" spans="1:57" s="12" customFormat="1" ht="15.75" x14ac:dyDescent="0.25">
      <c r="A177" s="9">
        <f>IF(C177=C176,"",COUNTIF($A$7:A176,"&gt;0")+1)</f>
        <v>46</v>
      </c>
      <c r="B177" s="9" t="s">
        <v>153</v>
      </c>
      <c r="C177" s="9" t="s">
        <v>161</v>
      </c>
      <c r="D177" s="9" t="s">
        <v>162</v>
      </c>
      <c r="E177" s="9" t="str">
        <f t="shared" si="10"/>
        <v>A</v>
      </c>
      <c r="F177" s="9" t="str">
        <f t="shared" si="13"/>
        <v>TAIP</v>
      </c>
      <c r="G177" s="9" t="s">
        <v>292</v>
      </c>
      <c r="H177" s="9" t="s">
        <v>60</v>
      </c>
      <c r="I177" s="9" t="s">
        <v>254</v>
      </c>
      <c r="J177" s="9">
        <v>47.055999999999997</v>
      </c>
      <c r="K177" s="9" t="s">
        <v>65</v>
      </c>
      <c r="L177" s="9">
        <v>35.380000000000003</v>
      </c>
      <c r="M177" s="9" t="s">
        <v>66</v>
      </c>
      <c r="N177" s="9">
        <v>55.84</v>
      </c>
      <c r="O177" s="9" t="s">
        <v>62</v>
      </c>
      <c r="P177" s="9">
        <v>0</v>
      </c>
      <c r="Q177" s="9" t="s">
        <v>58</v>
      </c>
      <c r="R177" s="9">
        <v>100</v>
      </c>
      <c r="S177" s="9" t="s">
        <v>59</v>
      </c>
      <c r="T177" s="9">
        <v>100</v>
      </c>
      <c r="U177" s="9" t="s">
        <v>59</v>
      </c>
      <c r="V177" s="9">
        <v>0</v>
      </c>
      <c r="W177" s="9" t="s">
        <v>59</v>
      </c>
      <c r="X177" s="9">
        <v>0</v>
      </c>
      <c r="Y177" s="9" t="s">
        <v>59</v>
      </c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11">
        <v>92.964737075200006</v>
      </c>
      <c r="AZ177" s="11">
        <v>0</v>
      </c>
      <c r="BA177" s="11">
        <v>0</v>
      </c>
      <c r="BB177" s="11">
        <v>1.6648412800000001</v>
      </c>
      <c r="BC177" s="11">
        <v>0</v>
      </c>
      <c r="BD177" s="2">
        <f t="shared" si="11"/>
        <v>92.964737075200006</v>
      </c>
      <c r="BE177" s="2">
        <f t="shared" si="12"/>
        <v>92.964737075200006</v>
      </c>
    </row>
    <row r="178" spans="1:57" s="12" customFormat="1" ht="15.75" x14ac:dyDescent="0.25">
      <c r="A178" s="9" t="str">
        <f>IF(C178=C177,"",COUNTIF($A$7:A177,"&gt;0")+1)</f>
        <v/>
      </c>
      <c r="B178" s="9" t="s">
        <v>153</v>
      </c>
      <c r="C178" s="9" t="s">
        <v>161</v>
      </c>
      <c r="D178" s="9" t="s">
        <v>162</v>
      </c>
      <c r="E178" s="9" t="str">
        <f t="shared" si="10"/>
        <v/>
      </c>
      <c r="F178" s="9" t="str">
        <f t="shared" si="13"/>
        <v/>
      </c>
      <c r="G178" s="9" t="s">
        <v>292</v>
      </c>
      <c r="H178" s="9" t="s">
        <v>60</v>
      </c>
      <c r="I178" s="9" t="s">
        <v>257</v>
      </c>
      <c r="J178" s="9">
        <v>22911.462</v>
      </c>
      <c r="K178" s="9" t="s">
        <v>57</v>
      </c>
      <c r="L178" s="9">
        <v>15.6</v>
      </c>
      <c r="M178" s="9" t="s">
        <v>61</v>
      </c>
      <c r="N178" s="9">
        <v>101.34</v>
      </c>
      <c r="O178" s="9" t="s">
        <v>62</v>
      </c>
      <c r="P178" s="9">
        <v>0</v>
      </c>
      <c r="Q178" s="9" t="s">
        <v>58</v>
      </c>
      <c r="R178" s="9">
        <v>100</v>
      </c>
      <c r="S178" s="9" t="s">
        <v>59</v>
      </c>
      <c r="T178" s="9">
        <v>100</v>
      </c>
      <c r="U178" s="9" t="s">
        <v>59</v>
      </c>
      <c r="V178" s="9">
        <v>100</v>
      </c>
      <c r="W178" s="9" t="s">
        <v>59</v>
      </c>
      <c r="X178" s="9">
        <v>0</v>
      </c>
      <c r="Y178" s="9" t="s">
        <v>59</v>
      </c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11">
        <v>0</v>
      </c>
      <c r="AZ178" s="11">
        <v>36220.821921647999</v>
      </c>
      <c r="BA178" s="11">
        <v>0</v>
      </c>
      <c r="BB178" s="11">
        <v>0</v>
      </c>
      <c r="BC178" s="11">
        <v>357.4188072</v>
      </c>
      <c r="BD178" s="2" t="str">
        <f t="shared" si="11"/>
        <v/>
      </c>
      <c r="BE178" s="2">
        <f t="shared" si="12"/>
        <v>92.964737075200006</v>
      </c>
    </row>
    <row r="179" spans="1:57" s="12" customFormat="1" ht="15.75" x14ac:dyDescent="0.25">
      <c r="A179" s="9">
        <f>IF(C179=C178,"",COUNTIF($A$7:A178,"&gt;0")+1)</f>
        <v>47</v>
      </c>
      <c r="B179" s="6" t="s">
        <v>153</v>
      </c>
      <c r="C179" s="6" t="s">
        <v>163</v>
      </c>
      <c r="D179" s="6" t="s">
        <v>164</v>
      </c>
      <c r="E179" s="9" t="str">
        <f t="shared" si="10"/>
        <v>A</v>
      </c>
      <c r="F179" s="9" t="str">
        <f t="shared" si="13"/>
        <v>TAIP</v>
      </c>
      <c r="G179" s="6" t="s">
        <v>256</v>
      </c>
      <c r="H179" s="6" t="s">
        <v>60</v>
      </c>
      <c r="I179" s="6" t="s">
        <v>287</v>
      </c>
      <c r="J179" s="6">
        <v>10339.369000000001</v>
      </c>
      <c r="K179" s="6" t="s">
        <v>65</v>
      </c>
      <c r="L179" s="6">
        <v>33.49</v>
      </c>
      <c r="M179" s="6" t="s">
        <v>66</v>
      </c>
      <c r="N179" s="6">
        <v>55.53</v>
      </c>
      <c r="O179" s="6" t="s">
        <v>62</v>
      </c>
      <c r="P179" s="6">
        <v>0</v>
      </c>
      <c r="Q179" s="6" t="s">
        <v>58</v>
      </c>
      <c r="R179" s="6">
        <v>100</v>
      </c>
      <c r="S179" s="6" t="s">
        <v>59</v>
      </c>
      <c r="T179" s="6">
        <v>100</v>
      </c>
      <c r="U179" s="6" t="s">
        <v>59</v>
      </c>
      <c r="V179" s="6">
        <v>0</v>
      </c>
      <c r="W179" s="6" t="s">
        <v>59</v>
      </c>
      <c r="X179" s="6">
        <v>0</v>
      </c>
      <c r="Y179" s="6" t="s">
        <v>59</v>
      </c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31">
        <v>19228.121427489303</v>
      </c>
      <c r="AZ179" s="31">
        <v>0</v>
      </c>
      <c r="BA179" s="31">
        <v>0</v>
      </c>
      <c r="BB179" s="31">
        <v>346.26546781000008</v>
      </c>
      <c r="BC179" s="31">
        <v>0</v>
      </c>
      <c r="BD179" s="2">
        <f t="shared" si="11"/>
        <v>19228.121427489303</v>
      </c>
      <c r="BE179" s="2">
        <f t="shared" si="12"/>
        <v>19228.121427489303</v>
      </c>
    </row>
    <row r="180" spans="1:57" s="12" customFormat="1" ht="15.75" x14ac:dyDescent="0.25">
      <c r="A180" s="9" t="str">
        <f>IF(C180=C179,"",COUNTIF($A$7:A179,"&gt;0")+1)</f>
        <v/>
      </c>
      <c r="B180" s="6" t="s">
        <v>153</v>
      </c>
      <c r="C180" s="6" t="s">
        <v>163</v>
      </c>
      <c r="D180" s="6" t="s">
        <v>164</v>
      </c>
      <c r="E180" s="9" t="str">
        <f t="shared" si="10"/>
        <v/>
      </c>
      <c r="F180" s="9" t="str">
        <f t="shared" si="13"/>
        <v/>
      </c>
      <c r="G180" s="6" t="s">
        <v>256</v>
      </c>
      <c r="H180" s="6" t="s">
        <v>60</v>
      </c>
      <c r="I180" s="6" t="s">
        <v>377</v>
      </c>
      <c r="J180" s="6">
        <v>0</v>
      </c>
      <c r="K180" s="6" t="s">
        <v>57</v>
      </c>
      <c r="L180" s="6">
        <v>43.07</v>
      </c>
      <c r="M180" s="6" t="s">
        <v>61</v>
      </c>
      <c r="N180" s="6">
        <v>72.89</v>
      </c>
      <c r="O180" s="6" t="s">
        <v>62</v>
      </c>
      <c r="P180" s="6">
        <v>0</v>
      </c>
      <c r="Q180" s="6" t="s">
        <v>58</v>
      </c>
      <c r="R180" s="6">
        <v>100</v>
      </c>
      <c r="S180" s="6" t="s">
        <v>59</v>
      </c>
      <c r="T180" s="6">
        <v>100</v>
      </c>
      <c r="U180" s="6" t="s">
        <v>59</v>
      </c>
      <c r="V180" s="6">
        <v>0</v>
      </c>
      <c r="W180" s="6" t="s">
        <v>59</v>
      </c>
      <c r="X180" s="6">
        <v>0</v>
      </c>
      <c r="Y180" s="6" t="s">
        <v>59</v>
      </c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2" t="str">
        <f t="shared" si="11"/>
        <v/>
      </c>
      <c r="BE180" s="2">
        <f t="shared" si="12"/>
        <v>19228.121427489303</v>
      </c>
    </row>
    <row r="181" spans="1:57" s="12" customFormat="1" ht="15.75" x14ac:dyDescent="0.25">
      <c r="A181" s="9">
        <f>IF(C181=C180,"",COUNTIF($A$7:A180,"&gt;0")+1)</f>
        <v>48</v>
      </c>
      <c r="B181" s="9" t="s">
        <v>153</v>
      </c>
      <c r="C181" s="9" t="s">
        <v>165</v>
      </c>
      <c r="D181" s="9" t="s">
        <v>166</v>
      </c>
      <c r="E181" s="9" t="str">
        <f t="shared" si="10"/>
        <v>A</v>
      </c>
      <c r="F181" s="9" t="str">
        <f t="shared" si="13"/>
        <v>TAIP</v>
      </c>
      <c r="G181" s="9" t="s">
        <v>256</v>
      </c>
      <c r="H181" s="9" t="s">
        <v>60</v>
      </c>
      <c r="I181" s="9" t="s">
        <v>254</v>
      </c>
      <c r="J181" s="9">
        <v>0</v>
      </c>
      <c r="K181" s="9" t="s">
        <v>57</v>
      </c>
      <c r="L181" s="9">
        <v>33.49</v>
      </c>
      <c r="M181" s="9" t="s">
        <v>61</v>
      </c>
      <c r="N181" s="9">
        <v>55.23</v>
      </c>
      <c r="O181" s="9" t="s">
        <v>62</v>
      </c>
      <c r="P181" s="9">
        <v>0</v>
      </c>
      <c r="Q181" s="9" t="s">
        <v>58</v>
      </c>
      <c r="R181" s="9">
        <v>100</v>
      </c>
      <c r="S181" s="9" t="s">
        <v>59</v>
      </c>
      <c r="T181" s="9">
        <v>100</v>
      </c>
      <c r="U181" s="9" t="s">
        <v>59</v>
      </c>
      <c r="V181" s="9">
        <v>0</v>
      </c>
      <c r="W181" s="9" t="s">
        <v>59</v>
      </c>
      <c r="X181" s="9">
        <v>0</v>
      </c>
      <c r="Y181" s="9" t="s">
        <v>59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11">
        <v>0</v>
      </c>
      <c r="AZ181" s="11">
        <v>0</v>
      </c>
      <c r="BA181" s="11">
        <v>0</v>
      </c>
      <c r="BB181" s="11">
        <v>0</v>
      </c>
      <c r="BC181" s="11">
        <v>0</v>
      </c>
      <c r="BD181" s="2">
        <f t="shared" si="11"/>
        <v>0</v>
      </c>
      <c r="BE181" s="2">
        <f t="shared" si="12"/>
        <v>0</v>
      </c>
    </row>
    <row r="182" spans="1:57" s="12" customFormat="1" ht="15.75" x14ac:dyDescent="0.25">
      <c r="A182" s="9" t="str">
        <f>IF(C182=C181,"",COUNTIF($A$7:A181,"&gt;0")+1)</f>
        <v/>
      </c>
      <c r="B182" s="9" t="s">
        <v>153</v>
      </c>
      <c r="C182" s="9" t="s">
        <v>165</v>
      </c>
      <c r="D182" s="9" t="s">
        <v>166</v>
      </c>
      <c r="E182" s="9" t="str">
        <f t="shared" si="10"/>
        <v/>
      </c>
      <c r="F182" s="9" t="str">
        <f t="shared" si="13"/>
        <v/>
      </c>
      <c r="G182" s="9" t="s">
        <v>256</v>
      </c>
      <c r="H182" s="9" t="s">
        <v>60</v>
      </c>
      <c r="I182" s="9" t="s">
        <v>257</v>
      </c>
      <c r="J182" s="9">
        <v>15370.156000000001</v>
      </c>
      <c r="K182" s="9" t="s">
        <v>57</v>
      </c>
      <c r="L182" s="9">
        <v>15.6</v>
      </c>
      <c r="M182" s="9" t="s">
        <v>61</v>
      </c>
      <c r="N182" s="9">
        <v>101.34</v>
      </c>
      <c r="O182" s="9" t="s">
        <v>62</v>
      </c>
      <c r="P182" s="9">
        <v>0</v>
      </c>
      <c r="Q182" s="9" t="s">
        <v>58</v>
      </c>
      <c r="R182" s="9">
        <v>100</v>
      </c>
      <c r="S182" s="9" t="s">
        <v>59</v>
      </c>
      <c r="T182" s="9">
        <v>100</v>
      </c>
      <c r="U182" s="9" t="s">
        <v>59</v>
      </c>
      <c r="V182" s="9">
        <v>100</v>
      </c>
      <c r="W182" s="9" t="s">
        <v>59</v>
      </c>
      <c r="X182" s="9">
        <v>0</v>
      </c>
      <c r="Y182" s="9" t="s">
        <v>59</v>
      </c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11">
        <v>0</v>
      </c>
      <c r="AZ182" s="11">
        <v>24298.741101024003</v>
      </c>
      <c r="BA182" s="11">
        <v>0</v>
      </c>
      <c r="BB182" s="11">
        <v>0</v>
      </c>
      <c r="BC182" s="11">
        <v>239.77443360000001</v>
      </c>
      <c r="BD182" s="2" t="str">
        <f t="shared" si="11"/>
        <v/>
      </c>
      <c r="BE182" s="2">
        <f t="shared" si="12"/>
        <v>0</v>
      </c>
    </row>
    <row r="183" spans="1:57" s="12" customFormat="1" ht="15.75" x14ac:dyDescent="0.25">
      <c r="A183" s="9">
        <f>IF(C183=C182,"",COUNTIF($A$7:A182,"&gt;0")+1)</f>
        <v>49</v>
      </c>
      <c r="B183" s="6" t="s">
        <v>153</v>
      </c>
      <c r="C183" s="6" t="s">
        <v>167</v>
      </c>
      <c r="D183" s="6" t="s">
        <v>168</v>
      </c>
      <c r="E183" s="9" t="str">
        <f t="shared" si="10"/>
        <v>A</v>
      </c>
      <c r="F183" s="9" t="str">
        <f t="shared" si="13"/>
        <v>TAIP</v>
      </c>
      <c r="G183" s="6" t="s">
        <v>256</v>
      </c>
      <c r="H183" s="6" t="s">
        <v>60</v>
      </c>
      <c r="I183" s="6" t="s">
        <v>254</v>
      </c>
      <c r="J183" s="6">
        <v>651.43799999999999</v>
      </c>
      <c r="K183" s="6" t="s">
        <v>65</v>
      </c>
      <c r="L183" s="6">
        <v>33.49</v>
      </c>
      <c r="M183" s="6" t="s">
        <v>66</v>
      </c>
      <c r="N183" s="6">
        <v>55.53</v>
      </c>
      <c r="O183" s="6" t="s">
        <v>62</v>
      </c>
      <c r="P183" s="6">
        <v>0</v>
      </c>
      <c r="Q183" s="6" t="s">
        <v>58</v>
      </c>
      <c r="R183" s="6">
        <v>100</v>
      </c>
      <c r="S183" s="6" t="s">
        <v>59</v>
      </c>
      <c r="T183" s="6">
        <v>100</v>
      </c>
      <c r="U183" s="6" t="s">
        <v>59</v>
      </c>
      <c r="V183" s="6">
        <v>0</v>
      </c>
      <c r="W183" s="6" t="s">
        <v>59</v>
      </c>
      <c r="X183" s="6">
        <v>0</v>
      </c>
      <c r="Y183" s="6" t="s">
        <v>59</v>
      </c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31">
        <v>1211.4790531685999</v>
      </c>
      <c r="AZ183" s="31">
        <v>0</v>
      </c>
      <c r="BA183" s="31">
        <v>0</v>
      </c>
      <c r="BB183" s="31">
        <v>21.816658620000002</v>
      </c>
      <c r="BC183" s="31">
        <v>0</v>
      </c>
      <c r="BD183" s="2">
        <f t="shared" si="11"/>
        <v>1211.4790531685999</v>
      </c>
      <c r="BE183" s="2">
        <f t="shared" si="12"/>
        <v>1211.4790531685999</v>
      </c>
    </row>
    <row r="184" spans="1:57" s="12" customFormat="1" ht="15.75" x14ac:dyDescent="0.25">
      <c r="A184" s="9" t="str">
        <f>IF(C184=C183,"",COUNTIF($A$7:A183,"&gt;0")+1)</f>
        <v/>
      </c>
      <c r="B184" s="6" t="s">
        <v>153</v>
      </c>
      <c r="C184" s="6" t="s">
        <v>167</v>
      </c>
      <c r="D184" s="6" t="s">
        <v>168</v>
      </c>
      <c r="E184" s="9" t="str">
        <f t="shared" si="10"/>
        <v/>
      </c>
      <c r="F184" s="9"/>
      <c r="G184" s="6" t="s">
        <v>256</v>
      </c>
      <c r="H184" s="6" t="s">
        <v>60</v>
      </c>
      <c r="I184" s="6" t="s">
        <v>281</v>
      </c>
      <c r="J184" s="6">
        <v>24913</v>
      </c>
      <c r="K184" s="6" t="s">
        <v>57</v>
      </c>
      <c r="L184" s="6">
        <v>15.6</v>
      </c>
      <c r="M184" s="6" t="s">
        <v>61</v>
      </c>
      <c r="N184" s="6">
        <v>101.34</v>
      </c>
      <c r="O184" s="6" t="s">
        <v>62</v>
      </c>
      <c r="P184" s="6">
        <v>0</v>
      </c>
      <c r="Q184" s="6" t="s">
        <v>58</v>
      </c>
      <c r="R184" s="6">
        <v>100</v>
      </c>
      <c r="S184" s="6" t="s">
        <v>59</v>
      </c>
      <c r="T184" s="6">
        <v>100</v>
      </c>
      <c r="U184" s="6" t="s">
        <v>59</v>
      </c>
      <c r="V184" s="6">
        <v>100</v>
      </c>
      <c r="W184" s="6" t="s">
        <v>59</v>
      </c>
      <c r="X184" s="6">
        <v>0</v>
      </c>
      <c r="Y184" s="6" t="s">
        <v>59</v>
      </c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31">
        <v>0</v>
      </c>
      <c r="AZ184" s="31">
        <v>39385.061351999997</v>
      </c>
      <c r="BA184" s="31">
        <v>0</v>
      </c>
      <c r="BB184" s="31">
        <v>0</v>
      </c>
      <c r="BC184" s="31">
        <v>388.64279999999997</v>
      </c>
      <c r="BD184" s="2" t="str">
        <f t="shared" si="11"/>
        <v/>
      </c>
      <c r="BE184" s="2">
        <f t="shared" si="12"/>
        <v>1211.4790531685999</v>
      </c>
    </row>
    <row r="185" spans="1:57" s="12" customFormat="1" ht="15.75" x14ac:dyDescent="0.25">
      <c r="A185" s="9">
        <f>IF(C185=C184,"",COUNTIF($A$7:A184,"&gt;0")+1)</f>
        <v>50</v>
      </c>
      <c r="B185" s="9" t="s">
        <v>153</v>
      </c>
      <c r="C185" s="9" t="s">
        <v>169</v>
      </c>
      <c r="D185" s="9" t="s">
        <v>170</v>
      </c>
      <c r="E185" s="9" t="str">
        <f t="shared" si="10"/>
        <v>B</v>
      </c>
      <c r="F185" s="9" t="str">
        <f>IF(BD185&lt;25000,"TAIP","")</f>
        <v/>
      </c>
      <c r="G185" s="9" t="s">
        <v>256</v>
      </c>
      <c r="H185" s="9" t="s">
        <v>60</v>
      </c>
      <c r="I185" s="9" t="s">
        <v>433</v>
      </c>
      <c r="J185" s="9">
        <v>3177</v>
      </c>
      <c r="K185" s="9" t="s">
        <v>57</v>
      </c>
      <c r="L185" s="9">
        <v>15.6</v>
      </c>
      <c r="M185" s="9" t="s">
        <v>61</v>
      </c>
      <c r="N185" s="9">
        <v>101.34</v>
      </c>
      <c r="O185" s="9" t="s">
        <v>62</v>
      </c>
      <c r="P185" s="9">
        <v>0</v>
      </c>
      <c r="Q185" s="9" t="s">
        <v>58</v>
      </c>
      <c r="R185" s="9">
        <v>100</v>
      </c>
      <c r="S185" s="9" t="s">
        <v>59</v>
      </c>
      <c r="T185" s="9">
        <v>100</v>
      </c>
      <c r="U185" s="9" t="s">
        <v>59</v>
      </c>
      <c r="V185" s="9">
        <v>100</v>
      </c>
      <c r="W185" s="9" t="s">
        <v>59</v>
      </c>
      <c r="X185" s="9">
        <v>0</v>
      </c>
      <c r="Y185" s="9" t="s">
        <v>59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11">
        <v>0</v>
      </c>
      <c r="AZ185" s="11">
        <v>5022.5320080000001</v>
      </c>
      <c r="BA185" s="11">
        <v>0</v>
      </c>
      <c r="BB185" s="11">
        <v>0</v>
      </c>
      <c r="BC185" s="11">
        <v>49.561199999999999</v>
      </c>
      <c r="BD185" s="2">
        <f t="shared" si="11"/>
        <v>134653.47542096401</v>
      </c>
      <c r="BE185" s="2">
        <f t="shared" si="12"/>
        <v>134653.47542096401</v>
      </c>
    </row>
    <row r="186" spans="1:57" s="12" customFormat="1" ht="15.75" x14ac:dyDescent="0.25">
      <c r="A186" s="9"/>
      <c r="B186" s="9" t="s">
        <v>153</v>
      </c>
      <c r="C186" s="9" t="s">
        <v>169</v>
      </c>
      <c r="D186" s="9" t="s">
        <v>170</v>
      </c>
      <c r="E186" s="9" t="str">
        <f t="shared" si="10"/>
        <v/>
      </c>
      <c r="F186" s="9"/>
      <c r="G186" s="9" t="s">
        <v>256</v>
      </c>
      <c r="H186" s="9" t="s">
        <v>60</v>
      </c>
      <c r="I186" s="9" t="s">
        <v>434</v>
      </c>
      <c r="J186" s="9">
        <v>115</v>
      </c>
      <c r="K186" s="9" t="s">
        <v>65</v>
      </c>
      <c r="L186" s="9">
        <v>33.49</v>
      </c>
      <c r="M186" s="9" t="s">
        <v>66</v>
      </c>
      <c r="N186" s="9">
        <v>55.53</v>
      </c>
      <c r="O186" s="9" t="s">
        <v>62</v>
      </c>
      <c r="P186" s="9">
        <v>0</v>
      </c>
      <c r="Q186" s="9" t="s">
        <v>58</v>
      </c>
      <c r="R186" s="9">
        <v>100</v>
      </c>
      <c r="S186" s="9" t="s">
        <v>59</v>
      </c>
      <c r="T186" s="9">
        <v>100</v>
      </c>
      <c r="U186" s="9" t="s">
        <v>59</v>
      </c>
      <c r="V186" s="9">
        <v>0</v>
      </c>
      <c r="W186" s="9" t="s">
        <v>59</v>
      </c>
      <c r="X186" s="9">
        <v>0</v>
      </c>
      <c r="Y186" s="9" t="s">
        <v>59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11">
        <v>213.8654655</v>
      </c>
      <c r="AZ186" s="11">
        <v>0</v>
      </c>
      <c r="BA186" s="11">
        <v>0</v>
      </c>
      <c r="BB186" s="11">
        <v>3.8513500000000005</v>
      </c>
      <c r="BC186" s="11">
        <v>0</v>
      </c>
      <c r="BD186" s="2" t="str">
        <f t="shared" si="11"/>
        <v/>
      </c>
      <c r="BE186" s="2">
        <f t="shared" si="12"/>
        <v>134653.47542096401</v>
      </c>
    </row>
    <row r="187" spans="1:57" s="12" customFormat="1" ht="15.75" x14ac:dyDescent="0.25">
      <c r="A187" s="9"/>
      <c r="B187" s="9" t="s">
        <v>153</v>
      </c>
      <c r="C187" s="9" t="s">
        <v>169</v>
      </c>
      <c r="D187" s="9" t="s">
        <v>170</v>
      </c>
      <c r="E187" s="9" t="str">
        <f t="shared" si="10"/>
        <v/>
      </c>
      <c r="F187" s="9"/>
      <c r="G187" s="9" t="s">
        <v>256</v>
      </c>
      <c r="H187" s="9" t="s">
        <v>60</v>
      </c>
      <c r="I187" s="9" t="s">
        <v>435</v>
      </c>
      <c r="J187" s="9">
        <v>0</v>
      </c>
      <c r="K187" s="9" t="s">
        <v>57</v>
      </c>
      <c r="L187" s="9">
        <v>9.25</v>
      </c>
      <c r="M187" s="9" t="s">
        <v>61</v>
      </c>
      <c r="N187" s="9">
        <v>143</v>
      </c>
      <c r="O187" s="9" t="s">
        <v>62</v>
      </c>
      <c r="P187" s="9">
        <v>0</v>
      </c>
      <c r="Q187" s="9" t="s">
        <v>58</v>
      </c>
      <c r="R187" s="9">
        <v>100</v>
      </c>
      <c r="S187" s="9" t="s">
        <v>59</v>
      </c>
      <c r="T187" s="9">
        <v>100</v>
      </c>
      <c r="U187" s="9" t="s">
        <v>59</v>
      </c>
      <c r="V187" s="9">
        <v>0</v>
      </c>
      <c r="W187" s="9" t="s">
        <v>59</v>
      </c>
      <c r="X187" s="9">
        <v>0</v>
      </c>
      <c r="Y187" s="9" t="s">
        <v>59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11">
        <v>0</v>
      </c>
      <c r="AZ187" s="11">
        <v>0</v>
      </c>
      <c r="BA187" s="11">
        <v>0</v>
      </c>
      <c r="BB187" s="11">
        <v>0</v>
      </c>
      <c r="BC187" s="11">
        <v>0</v>
      </c>
      <c r="BD187" s="2" t="str">
        <f t="shared" si="11"/>
        <v/>
      </c>
      <c r="BE187" s="2">
        <f t="shared" si="12"/>
        <v>134653.47542096401</v>
      </c>
    </row>
    <row r="188" spans="1:57" s="12" customFormat="1" ht="15.75" x14ac:dyDescent="0.25">
      <c r="A188" s="9"/>
      <c r="B188" s="9" t="s">
        <v>153</v>
      </c>
      <c r="C188" s="9" t="s">
        <v>169</v>
      </c>
      <c r="D188" s="9" t="s">
        <v>170</v>
      </c>
      <c r="E188" s="9" t="str">
        <f t="shared" si="10"/>
        <v/>
      </c>
      <c r="F188" s="9"/>
      <c r="G188" s="9" t="s">
        <v>256</v>
      </c>
      <c r="H188" s="9" t="s">
        <v>60</v>
      </c>
      <c r="I188" s="9" t="s">
        <v>436</v>
      </c>
      <c r="J188" s="9">
        <v>17.3</v>
      </c>
      <c r="K188" s="9" t="s">
        <v>57</v>
      </c>
      <c r="L188" s="9">
        <v>9.25</v>
      </c>
      <c r="M188" s="9" t="s">
        <v>61</v>
      </c>
      <c r="N188" s="9">
        <v>143</v>
      </c>
      <c r="O188" s="9" t="s">
        <v>62</v>
      </c>
      <c r="P188" s="9">
        <v>0</v>
      </c>
      <c r="Q188" s="9" t="s">
        <v>58</v>
      </c>
      <c r="R188" s="9">
        <v>100</v>
      </c>
      <c r="S188" s="9" t="s">
        <v>59</v>
      </c>
      <c r="T188" s="9">
        <v>100</v>
      </c>
      <c r="U188" s="9" t="s">
        <v>59</v>
      </c>
      <c r="V188" s="9">
        <v>0</v>
      </c>
      <c r="W188" s="9" t="s">
        <v>59</v>
      </c>
      <c r="X188" s="9">
        <v>0</v>
      </c>
      <c r="Y188" s="9" t="s">
        <v>59</v>
      </c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11">
        <v>22.883575</v>
      </c>
      <c r="AZ188" s="11">
        <v>0</v>
      </c>
      <c r="BA188" s="11">
        <v>0</v>
      </c>
      <c r="BB188" s="11">
        <v>0.160025</v>
      </c>
      <c r="BC188" s="11">
        <v>0</v>
      </c>
      <c r="BD188" s="2" t="str">
        <f t="shared" si="11"/>
        <v/>
      </c>
      <c r="BE188" s="2">
        <f t="shared" si="12"/>
        <v>134653.47542096401</v>
      </c>
    </row>
    <row r="189" spans="1:57" s="12" customFormat="1" ht="15.75" x14ac:dyDescent="0.25">
      <c r="A189" s="9"/>
      <c r="B189" s="9" t="s">
        <v>153</v>
      </c>
      <c r="C189" s="9" t="s">
        <v>169</v>
      </c>
      <c r="D189" s="9" t="s">
        <v>170</v>
      </c>
      <c r="E189" s="9" t="str">
        <f t="shared" si="10"/>
        <v/>
      </c>
      <c r="F189" s="9"/>
      <c r="G189" s="9" t="s">
        <v>256</v>
      </c>
      <c r="H189" s="9" t="s">
        <v>60</v>
      </c>
      <c r="I189" s="9" t="s">
        <v>437</v>
      </c>
      <c r="J189" s="9">
        <v>0</v>
      </c>
      <c r="K189" s="9" t="s">
        <v>57</v>
      </c>
      <c r="L189" s="9">
        <v>9.25</v>
      </c>
      <c r="M189" s="9" t="s">
        <v>61</v>
      </c>
      <c r="N189" s="9">
        <v>143</v>
      </c>
      <c r="O189" s="9" t="s">
        <v>62</v>
      </c>
      <c r="P189" s="9">
        <v>0</v>
      </c>
      <c r="Q189" s="9" t="s">
        <v>58</v>
      </c>
      <c r="R189" s="9">
        <v>100</v>
      </c>
      <c r="S189" s="9" t="s">
        <v>59</v>
      </c>
      <c r="T189" s="9">
        <v>100</v>
      </c>
      <c r="U189" s="9" t="s">
        <v>59</v>
      </c>
      <c r="V189" s="9">
        <v>0</v>
      </c>
      <c r="W189" s="9" t="s">
        <v>59</v>
      </c>
      <c r="X189" s="9">
        <v>0</v>
      </c>
      <c r="Y189" s="9" t="s">
        <v>59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11">
        <v>0</v>
      </c>
      <c r="AZ189" s="11">
        <v>0</v>
      </c>
      <c r="BA189" s="11">
        <v>0</v>
      </c>
      <c r="BB189" s="11">
        <v>0</v>
      </c>
      <c r="BC189" s="11">
        <v>0</v>
      </c>
      <c r="BD189" s="2" t="str">
        <f t="shared" si="11"/>
        <v/>
      </c>
      <c r="BE189" s="2">
        <f t="shared" si="12"/>
        <v>134653.47542096401</v>
      </c>
    </row>
    <row r="190" spans="1:57" s="12" customFormat="1" ht="15.75" x14ac:dyDescent="0.25">
      <c r="A190" s="9"/>
      <c r="B190" s="9" t="s">
        <v>153</v>
      </c>
      <c r="C190" s="9" t="s">
        <v>169</v>
      </c>
      <c r="D190" s="9" t="s">
        <v>170</v>
      </c>
      <c r="E190" s="9" t="str">
        <f t="shared" si="10"/>
        <v/>
      </c>
      <c r="F190" s="9"/>
      <c r="G190" s="9" t="s">
        <v>256</v>
      </c>
      <c r="H190" s="9" t="s">
        <v>60</v>
      </c>
      <c r="I190" s="9" t="s">
        <v>438</v>
      </c>
      <c r="J190" s="9">
        <v>232.29400000000001</v>
      </c>
      <c r="K190" s="9" t="s">
        <v>57</v>
      </c>
      <c r="L190" s="9">
        <v>9.25</v>
      </c>
      <c r="M190" s="9" t="s">
        <v>61</v>
      </c>
      <c r="N190" s="9">
        <v>143</v>
      </c>
      <c r="O190" s="9" t="s">
        <v>62</v>
      </c>
      <c r="P190" s="9">
        <v>0</v>
      </c>
      <c r="Q190" s="9" t="s">
        <v>58</v>
      </c>
      <c r="R190" s="9">
        <v>100</v>
      </c>
      <c r="S190" s="9" t="s">
        <v>59</v>
      </c>
      <c r="T190" s="9">
        <v>100</v>
      </c>
      <c r="U190" s="9" t="s">
        <v>59</v>
      </c>
      <c r="V190" s="9">
        <v>0</v>
      </c>
      <c r="W190" s="9" t="s">
        <v>59</v>
      </c>
      <c r="X190" s="9">
        <v>0</v>
      </c>
      <c r="Y190" s="9" t="s">
        <v>59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11">
        <v>307.26688849999999</v>
      </c>
      <c r="AZ190" s="11">
        <v>0</v>
      </c>
      <c r="BA190" s="11">
        <v>0</v>
      </c>
      <c r="BB190" s="11">
        <v>2.1487195000000003</v>
      </c>
      <c r="BC190" s="11">
        <v>0</v>
      </c>
      <c r="BD190" s="2" t="str">
        <f t="shared" si="11"/>
        <v/>
      </c>
      <c r="BE190" s="2">
        <f t="shared" si="12"/>
        <v>134653.47542096401</v>
      </c>
    </row>
    <row r="191" spans="1:57" s="12" customFormat="1" ht="15.75" x14ac:dyDescent="0.25">
      <c r="A191" s="9"/>
      <c r="B191" s="9" t="s">
        <v>153</v>
      </c>
      <c r="C191" s="9" t="s">
        <v>169</v>
      </c>
      <c r="D191" s="9" t="s">
        <v>170</v>
      </c>
      <c r="E191" s="9" t="str">
        <f t="shared" si="10"/>
        <v/>
      </c>
      <c r="F191" s="9"/>
      <c r="G191" s="9" t="s">
        <v>256</v>
      </c>
      <c r="H191" s="9" t="s">
        <v>60</v>
      </c>
      <c r="I191" s="9" t="s">
        <v>439</v>
      </c>
      <c r="J191" s="9">
        <v>1592.3400000000001</v>
      </c>
      <c r="K191" s="9" t="s">
        <v>57</v>
      </c>
      <c r="L191" s="9">
        <v>10</v>
      </c>
      <c r="M191" s="9" t="s">
        <v>61</v>
      </c>
      <c r="N191" s="9">
        <v>101.34</v>
      </c>
      <c r="O191" s="9" t="s">
        <v>62</v>
      </c>
      <c r="P191" s="9">
        <v>0</v>
      </c>
      <c r="Q191" s="9" t="s">
        <v>58</v>
      </c>
      <c r="R191" s="9">
        <v>100</v>
      </c>
      <c r="S191" s="9" t="s">
        <v>59</v>
      </c>
      <c r="T191" s="9">
        <v>100</v>
      </c>
      <c r="U191" s="9" t="s">
        <v>59</v>
      </c>
      <c r="V191" s="9">
        <v>100</v>
      </c>
      <c r="W191" s="9" t="s">
        <v>59</v>
      </c>
      <c r="X191" s="9">
        <v>0</v>
      </c>
      <c r="Y191" s="9" t="s">
        <v>59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11">
        <v>0</v>
      </c>
      <c r="AZ191" s="11">
        <v>1613.6773560000004</v>
      </c>
      <c r="BA191" s="11">
        <v>0</v>
      </c>
      <c r="BB191" s="11">
        <v>0</v>
      </c>
      <c r="BC191" s="11">
        <v>15.923400000000001</v>
      </c>
      <c r="BD191" s="2" t="str">
        <f t="shared" si="11"/>
        <v/>
      </c>
      <c r="BE191" s="2">
        <f t="shared" si="12"/>
        <v>134653.47542096401</v>
      </c>
    </row>
    <row r="192" spans="1:57" s="12" customFormat="1" ht="15.75" x14ac:dyDescent="0.25">
      <c r="A192" s="9"/>
      <c r="B192" s="9" t="s">
        <v>153</v>
      </c>
      <c r="C192" s="9" t="s">
        <v>169</v>
      </c>
      <c r="D192" s="9" t="s">
        <v>170</v>
      </c>
      <c r="E192" s="9" t="str">
        <f t="shared" si="10"/>
        <v/>
      </c>
      <c r="F192" s="9"/>
      <c r="G192" s="9" t="s">
        <v>256</v>
      </c>
      <c r="H192" s="9" t="s">
        <v>60</v>
      </c>
      <c r="I192" s="9" t="s">
        <v>440</v>
      </c>
      <c r="J192" s="9">
        <v>3549.89</v>
      </c>
      <c r="K192" s="9" t="s">
        <v>57</v>
      </c>
      <c r="L192" s="9">
        <v>9.25</v>
      </c>
      <c r="M192" s="9" t="s">
        <v>61</v>
      </c>
      <c r="N192" s="9">
        <v>143</v>
      </c>
      <c r="O192" s="9" t="s">
        <v>62</v>
      </c>
      <c r="P192" s="9">
        <v>0</v>
      </c>
      <c r="Q192" s="9" t="s">
        <v>58</v>
      </c>
      <c r="R192" s="9">
        <v>100</v>
      </c>
      <c r="S192" s="9" t="s">
        <v>59</v>
      </c>
      <c r="T192" s="9">
        <v>100</v>
      </c>
      <c r="U192" s="9" t="s">
        <v>59</v>
      </c>
      <c r="V192" s="9">
        <v>0</v>
      </c>
      <c r="W192" s="9" t="s">
        <v>59</v>
      </c>
      <c r="X192" s="9">
        <v>0</v>
      </c>
      <c r="Y192" s="9" t="s">
        <v>59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11">
        <v>4695.6169974999993</v>
      </c>
      <c r="AZ192" s="11">
        <v>0</v>
      </c>
      <c r="BA192" s="11">
        <v>0</v>
      </c>
      <c r="BB192" s="11">
        <v>32.836482499999995</v>
      </c>
      <c r="BC192" s="11">
        <v>0</v>
      </c>
      <c r="BD192" s="2" t="str">
        <f t="shared" si="11"/>
        <v/>
      </c>
      <c r="BE192" s="2">
        <f t="shared" si="12"/>
        <v>134653.47542096401</v>
      </c>
    </row>
    <row r="193" spans="1:57" s="12" customFormat="1" ht="15.75" x14ac:dyDescent="0.25">
      <c r="A193" s="9"/>
      <c r="B193" s="9" t="s">
        <v>153</v>
      </c>
      <c r="C193" s="9" t="s">
        <v>169</v>
      </c>
      <c r="D193" s="9" t="s">
        <v>170</v>
      </c>
      <c r="E193" s="9" t="str">
        <f t="shared" si="10"/>
        <v/>
      </c>
      <c r="F193" s="9"/>
      <c r="G193" s="9" t="s">
        <v>256</v>
      </c>
      <c r="H193" s="9" t="s">
        <v>60</v>
      </c>
      <c r="I193" s="9" t="s">
        <v>441</v>
      </c>
      <c r="J193" s="9">
        <v>3.82</v>
      </c>
      <c r="K193" s="9" t="s">
        <v>57</v>
      </c>
      <c r="L193" s="9">
        <v>9.25</v>
      </c>
      <c r="M193" s="9" t="s">
        <v>61</v>
      </c>
      <c r="N193" s="9">
        <v>143</v>
      </c>
      <c r="O193" s="9" t="s">
        <v>62</v>
      </c>
      <c r="P193" s="9">
        <v>0</v>
      </c>
      <c r="Q193" s="9" t="s">
        <v>58</v>
      </c>
      <c r="R193" s="9">
        <v>100</v>
      </c>
      <c r="S193" s="9" t="s">
        <v>59</v>
      </c>
      <c r="T193" s="9">
        <v>100</v>
      </c>
      <c r="U193" s="9" t="s">
        <v>59</v>
      </c>
      <c r="V193" s="9">
        <v>0</v>
      </c>
      <c r="W193" s="9" t="s">
        <v>59</v>
      </c>
      <c r="X193" s="9">
        <v>0</v>
      </c>
      <c r="Y193" s="9" t="s">
        <v>59</v>
      </c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11">
        <v>5.052905</v>
      </c>
      <c r="AZ193" s="11">
        <v>0</v>
      </c>
      <c r="BA193" s="11">
        <v>0</v>
      </c>
      <c r="BB193" s="11">
        <v>3.5334999999999998E-2</v>
      </c>
      <c r="BC193" s="11">
        <v>0</v>
      </c>
      <c r="BD193" s="2" t="str">
        <f t="shared" si="11"/>
        <v/>
      </c>
      <c r="BE193" s="2">
        <f t="shared" si="12"/>
        <v>134653.47542096401</v>
      </c>
    </row>
    <row r="194" spans="1:57" s="12" customFormat="1" ht="15.75" x14ac:dyDescent="0.25">
      <c r="A194" s="9"/>
      <c r="B194" s="9" t="s">
        <v>153</v>
      </c>
      <c r="C194" s="9" t="s">
        <v>169</v>
      </c>
      <c r="D194" s="9" t="s">
        <v>170</v>
      </c>
      <c r="E194" s="9" t="str">
        <f t="shared" si="10"/>
        <v/>
      </c>
      <c r="F194" s="9"/>
      <c r="G194" s="9" t="s">
        <v>256</v>
      </c>
      <c r="H194" s="9" t="s">
        <v>60</v>
      </c>
      <c r="I194" s="9" t="s">
        <v>442</v>
      </c>
      <c r="J194" s="9">
        <v>1301.3999999999999</v>
      </c>
      <c r="K194" s="9" t="s">
        <v>57</v>
      </c>
      <c r="L194" s="9">
        <v>9.25</v>
      </c>
      <c r="M194" s="9" t="s">
        <v>61</v>
      </c>
      <c r="N194" s="9">
        <v>143</v>
      </c>
      <c r="O194" s="9" t="s">
        <v>62</v>
      </c>
      <c r="P194" s="9">
        <v>0</v>
      </c>
      <c r="Q194" s="9" t="s">
        <v>58</v>
      </c>
      <c r="R194" s="9">
        <v>100</v>
      </c>
      <c r="S194" s="9" t="s">
        <v>59</v>
      </c>
      <c r="T194" s="9">
        <v>100</v>
      </c>
      <c r="U194" s="9" t="s">
        <v>59</v>
      </c>
      <c r="V194" s="9">
        <v>0</v>
      </c>
      <c r="W194" s="9" t="s">
        <v>59</v>
      </c>
      <c r="X194" s="9">
        <v>0</v>
      </c>
      <c r="Y194" s="9" t="s">
        <v>59</v>
      </c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11">
        <v>1721.4268499999998</v>
      </c>
      <c r="AZ194" s="11">
        <v>0</v>
      </c>
      <c r="BA194" s="11">
        <v>0</v>
      </c>
      <c r="BB194" s="11">
        <v>12.037949999999999</v>
      </c>
      <c r="BC194" s="11">
        <v>0</v>
      </c>
      <c r="BD194" s="2" t="str">
        <f t="shared" si="11"/>
        <v/>
      </c>
      <c r="BE194" s="2">
        <f t="shared" si="12"/>
        <v>134653.47542096401</v>
      </c>
    </row>
    <row r="195" spans="1:57" s="12" customFormat="1" ht="15.75" x14ac:dyDescent="0.25">
      <c r="A195" s="9"/>
      <c r="B195" s="9" t="s">
        <v>153</v>
      </c>
      <c r="C195" s="9" t="s">
        <v>169</v>
      </c>
      <c r="D195" s="9" t="s">
        <v>170</v>
      </c>
      <c r="E195" s="9" t="str">
        <f t="shared" si="10"/>
        <v/>
      </c>
      <c r="F195" s="9"/>
      <c r="G195" s="9" t="s">
        <v>256</v>
      </c>
      <c r="H195" s="9" t="s">
        <v>60</v>
      </c>
      <c r="I195" s="9" t="s">
        <v>443</v>
      </c>
      <c r="J195" s="9">
        <v>0</v>
      </c>
      <c r="K195" s="9" t="s">
        <v>57</v>
      </c>
      <c r="L195" s="9">
        <v>10</v>
      </c>
      <c r="M195" s="9" t="s">
        <v>61</v>
      </c>
      <c r="N195" s="9">
        <v>109.9</v>
      </c>
      <c r="O195" s="9" t="s">
        <v>62</v>
      </c>
      <c r="P195" s="9">
        <v>0</v>
      </c>
      <c r="Q195" s="9" t="s">
        <v>58</v>
      </c>
      <c r="R195" s="9">
        <v>100</v>
      </c>
      <c r="S195" s="9" t="s">
        <v>59</v>
      </c>
      <c r="T195" s="9">
        <v>100</v>
      </c>
      <c r="U195" s="9" t="s">
        <v>59</v>
      </c>
      <c r="V195" s="9">
        <v>100</v>
      </c>
      <c r="W195" s="9" t="s">
        <v>59</v>
      </c>
      <c r="X195" s="9">
        <v>0</v>
      </c>
      <c r="Y195" s="9" t="s">
        <v>59</v>
      </c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11">
        <v>0</v>
      </c>
      <c r="AZ195" s="11">
        <v>0</v>
      </c>
      <c r="BA195" s="11">
        <v>0</v>
      </c>
      <c r="BB195" s="11">
        <v>0</v>
      </c>
      <c r="BC195" s="11">
        <v>0</v>
      </c>
      <c r="BD195" s="2" t="str">
        <f t="shared" si="11"/>
        <v/>
      </c>
      <c r="BE195" s="2">
        <f t="shared" si="12"/>
        <v>134653.47542096401</v>
      </c>
    </row>
    <row r="196" spans="1:57" s="12" customFormat="1" ht="15.75" x14ac:dyDescent="0.25">
      <c r="A196" s="9"/>
      <c r="B196" s="9" t="s">
        <v>153</v>
      </c>
      <c r="C196" s="9" t="s">
        <v>169</v>
      </c>
      <c r="D196" s="9" t="s">
        <v>170</v>
      </c>
      <c r="E196" s="9" t="str">
        <f t="shared" si="10"/>
        <v/>
      </c>
      <c r="F196" s="9"/>
      <c r="G196" s="9" t="s">
        <v>256</v>
      </c>
      <c r="H196" s="9" t="s">
        <v>60</v>
      </c>
      <c r="I196" s="9" t="s">
        <v>444</v>
      </c>
      <c r="J196" s="9">
        <v>41.82</v>
      </c>
      <c r="K196" s="9" t="s">
        <v>57</v>
      </c>
      <c r="L196" s="9">
        <v>9.25</v>
      </c>
      <c r="M196" s="9" t="s">
        <v>61</v>
      </c>
      <c r="N196" s="9">
        <v>143</v>
      </c>
      <c r="O196" s="9" t="s">
        <v>62</v>
      </c>
      <c r="P196" s="9">
        <v>0</v>
      </c>
      <c r="Q196" s="9" t="s">
        <v>58</v>
      </c>
      <c r="R196" s="9">
        <v>100</v>
      </c>
      <c r="S196" s="9" t="s">
        <v>59</v>
      </c>
      <c r="T196" s="9">
        <v>100</v>
      </c>
      <c r="U196" s="9" t="s">
        <v>59</v>
      </c>
      <c r="V196" s="9">
        <v>0</v>
      </c>
      <c r="W196" s="9" t="s">
        <v>59</v>
      </c>
      <c r="X196" s="9">
        <v>0</v>
      </c>
      <c r="Y196" s="9" t="s">
        <v>59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11">
        <v>55.317405000000001</v>
      </c>
      <c r="AZ196" s="11">
        <v>0</v>
      </c>
      <c r="BA196" s="11">
        <v>0</v>
      </c>
      <c r="BB196" s="11">
        <v>0.38683499999999998</v>
      </c>
      <c r="BC196" s="11">
        <v>0</v>
      </c>
      <c r="BD196" s="2" t="str">
        <f t="shared" si="11"/>
        <v/>
      </c>
      <c r="BE196" s="2">
        <f t="shared" si="12"/>
        <v>134653.47542096401</v>
      </c>
    </row>
    <row r="197" spans="1:57" s="12" customFormat="1" ht="15.75" x14ac:dyDescent="0.25">
      <c r="A197" s="9"/>
      <c r="B197" s="9" t="s">
        <v>153</v>
      </c>
      <c r="C197" s="9" t="s">
        <v>169</v>
      </c>
      <c r="D197" s="9" t="s">
        <v>170</v>
      </c>
      <c r="E197" s="9" t="str">
        <f t="shared" si="10"/>
        <v/>
      </c>
      <c r="F197" s="9"/>
      <c r="G197" s="9" t="s">
        <v>256</v>
      </c>
      <c r="H197" s="9" t="s">
        <v>60</v>
      </c>
      <c r="I197" s="9" t="s">
        <v>445</v>
      </c>
      <c r="J197" s="9">
        <v>8162.1</v>
      </c>
      <c r="K197" s="9" t="s">
        <v>57</v>
      </c>
      <c r="L197" s="9">
        <v>10.87</v>
      </c>
      <c r="M197" s="9" t="s">
        <v>61</v>
      </c>
      <c r="N197" s="9">
        <v>88</v>
      </c>
      <c r="O197" s="9" t="s">
        <v>62</v>
      </c>
      <c r="P197" s="9">
        <v>0</v>
      </c>
      <c r="Q197" s="9" t="s">
        <v>58</v>
      </c>
      <c r="R197" s="9">
        <v>100</v>
      </c>
      <c r="S197" s="9" t="s">
        <v>59</v>
      </c>
      <c r="T197" s="9">
        <v>100</v>
      </c>
      <c r="U197" s="9" t="s">
        <v>59</v>
      </c>
      <c r="V197" s="9">
        <v>51.5</v>
      </c>
      <c r="W197" s="9" t="s">
        <v>59</v>
      </c>
      <c r="X197" s="9">
        <v>0</v>
      </c>
      <c r="Y197" s="9" t="s">
        <v>59</v>
      </c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11">
        <v>3786.6561123599995</v>
      </c>
      <c r="AZ197" s="11">
        <v>4020.88226364</v>
      </c>
      <c r="BA197" s="11">
        <v>0</v>
      </c>
      <c r="BB197" s="11">
        <v>43.030183094999998</v>
      </c>
      <c r="BC197" s="11">
        <v>45.691843904999999</v>
      </c>
      <c r="BD197" s="2" t="str">
        <f t="shared" si="11"/>
        <v/>
      </c>
      <c r="BE197" s="2">
        <f t="shared" si="12"/>
        <v>134653.47542096401</v>
      </c>
    </row>
    <row r="198" spans="1:57" s="12" customFormat="1" ht="15.75" x14ac:dyDescent="0.25">
      <c r="A198" s="9"/>
      <c r="B198" s="9" t="s">
        <v>153</v>
      </c>
      <c r="C198" s="9" t="s">
        <v>169</v>
      </c>
      <c r="D198" s="9" t="s">
        <v>170</v>
      </c>
      <c r="E198" s="9" t="str">
        <f t="shared" si="10"/>
        <v/>
      </c>
      <c r="F198" s="9"/>
      <c r="G198" s="9" t="s">
        <v>256</v>
      </c>
      <c r="H198" s="9" t="s">
        <v>60</v>
      </c>
      <c r="I198" s="9" t="s">
        <v>446</v>
      </c>
      <c r="J198" s="9">
        <v>817.3</v>
      </c>
      <c r="K198" s="9" t="s">
        <v>57</v>
      </c>
      <c r="L198" s="9">
        <v>9.25</v>
      </c>
      <c r="M198" s="9" t="s">
        <v>61</v>
      </c>
      <c r="N198" s="9">
        <v>143</v>
      </c>
      <c r="O198" s="9" t="s">
        <v>62</v>
      </c>
      <c r="P198" s="9">
        <v>0</v>
      </c>
      <c r="Q198" s="9" t="s">
        <v>58</v>
      </c>
      <c r="R198" s="9">
        <v>100</v>
      </c>
      <c r="S198" s="9" t="s">
        <v>59</v>
      </c>
      <c r="T198" s="9">
        <v>100</v>
      </c>
      <c r="U198" s="9" t="s">
        <v>59</v>
      </c>
      <c r="V198" s="9">
        <v>0</v>
      </c>
      <c r="W198" s="9" t="s">
        <v>59</v>
      </c>
      <c r="X198" s="9">
        <v>0</v>
      </c>
      <c r="Y198" s="9" t="s">
        <v>59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11">
        <v>1081.0835749999999</v>
      </c>
      <c r="AZ198" s="11">
        <v>0</v>
      </c>
      <c r="BA198" s="11">
        <v>0</v>
      </c>
      <c r="BB198" s="11">
        <v>7.5600249999999996</v>
      </c>
      <c r="BC198" s="11">
        <v>0</v>
      </c>
      <c r="BD198" s="2" t="str">
        <f t="shared" si="11"/>
        <v/>
      </c>
      <c r="BE198" s="2">
        <f t="shared" si="12"/>
        <v>134653.47542096401</v>
      </c>
    </row>
    <row r="199" spans="1:57" s="12" customFormat="1" ht="15.75" x14ac:dyDescent="0.25">
      <c r="A199" s="9"/>
      <c r="B199" s="9" t="s">
        <v>153</v>
      </c>
      <c r="C199" s="9" t="s">
        <v>169</v>
      </c>
      <c r="D199" s="9" t="s">
        <v>170</v>
      </c>
      <c r="E199" s="9" t="str">
        <f t="shared" si="10"/>
        <v/>
      </c>
      <c r="F199" s="9"/>
      <c r="G199" s="9" t="s">
        <v>256</v>
      </c>
      <c r="H199" s="9" t="s">
        <v>60</v>
      </c>
      <c r="I199" s="9" t="s">
        <v>447</v>
      </c>
      <c r="J199" s="9">
        <v>264179.94</v>
      </c>
      <c r="K199" s="9" t="s">
        <v>57</v>
      </c>
      <c r="L199" s="9">
        <v>10.87</v>
      </c>
      <c r="M199" s="9" t="s">
        <v>61</v>
      </c>
      <c r="N199" s="9">
        <v>88</v>
      </c>
      <c r="O199" s="9" t="s">
        <v>62</v>
      </c>
      <c r="P199" s="9">
        <v>0</v>
      </c>
      <c r="Q199" s="9" t="s">
        <v>58</v>
      </c>
      <c r="R199" s="9">
        <v>100</v>
      </c>
      <c r="S199" s="9" t="s">
        <v>59</v>
      </c>
      <c r="T199" s="9">
        <v>100</v>
      </c>
      <c r="U199" s="9" t="s">
        <v>59</v>
      </c>
      <c r="V199" s="9">
        <v>51.5</v>
      </c>
      <c r="W199" s="9" t="s">
        <v>59</v>
      </c>
      <c r="X199" s="9">
        <v>0</v>
      </c>
      <c r="Y199" s="9" t="s">
        <v>59</v>
      </c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11">
        <v>122561.42225210399</v>
      </c>
      <c r="AZ199" s="11">
        <v>130142.54115429601</v>
      </c>
      <c r="BA199" s="11">
        <v>0</v>
      </c>
      <c r="BB199" s="11">
        <v>1392.743434683</v>
      </c>
      <c r="BC199" s="11">
        <v>1478.8925131169999</v>
      </c>
      <c r="BD199" s="2" t="str">
        <f t="shared" si="11"/>
        <v/>
      </c>
      <c r="BE199" s="2">
        <f t="shared" si="12"/>
        <v>134653.47542096401</v>
      </c>
    </row>
    <row r="200" spans="1:57" s="12" customFormat="1" ht="15.75" x14ac:dyDescent="0.25">
      <c r="A200" s="9"/>
      <c r="B200" s="9" t="s">
        <v>153</v>
      </c>
      <c r="C200" s="9" t="s">
        <v>169</v>
      </c>
      <c r="D200" s="9" t="s">
        <v>170</v>
      </c>
      <c r="E200" s="9" t="str">
        <f t="shared" ref="E200:E263" si="15">IF(BD200="","",IF(BD200&lt;50000,"A",IF(BD200&lt;500000,"B",IF(BD200&gt;500000,"C"))))</f>
        <v/>
      </c>
      <c r="F200" s="9"/>
      <c r="G200" s="9" t="s">
        <v>256</v>
      </c>
      <c r="H200" s="9" t="s">
        <v>60</v>
      </c>
      <c r="I200" s="9" t="s">
        <v>448</v>
      </c>
      <c r="J200" s="9">
        <v>0</v>
      </c>
      <c r="K200" s="9" t="s">
        <v>57</v>
      </c>
      <c r="L200" s="9">
        <v>143</v>
      </c>
      <c r="M200" s="9" t="s">
        <v>61</v>
      </c>
      <c r="N200" s="9">
        <v>9.25</v>
      </c>
      <c r="O200" s="9" t="s">
        <v>62</v>
      </c>
      <c r="P200" s="9">
        <v>0</v>
      </c>
      <c r="Q200" s="9" t="s">
        <v>58</v>
      </c>
      <c r="R200" s="9">
        <v>100</v>
      </c>
      <c r="S200" s="9" t="s">
        <v>59</v>
      </c>
      <c r="T200" s="9">
        <v>100</v>
      </c>
      <c r="U200" s="9" t="s">
        <v>59</v>
      </c>
      <c r="V200" s="9">
        <v>0</v>
      </c>
      <c r="W200" s="9" t="s">
        <v>59</v>
      </c>
      <c r="X200" s="9">
        <v>0</v>
      </c>
      <c r="Y200" s="9" t="s">
        <v>59</v>
      </c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11">
        <v>0</v>
      </c>
      <c r="AZ200" s="11">
        <v>0</v>
      </c>
      <c r="BA200" s="11">
        <v>0</v>
      </c>
      <c r="BB200" s="11">
        <v>0</v>
      </c>
      <c r="BC200" s="11">
        <v>0</v>
      </c>
      <c r="BD200" s="2" t="str">
        <f t="shared" ref="BD200:BD263" si="16">IF(D200=D199,"",BE200)</f>
        <v/>
      </c>
      <c r="BE200" s="2">
        <f t="shared" ref="BE200:BE263" si="17">SUMIF(D:D,D200,AY:AY)</f>
        <v>134653.47542096401</v>
      </c>
    </row>
    <row r="201" spans="1:57" s="12" customFormat="1" ht="15.75" x14ac:dyDescent="0.25">
      <c r="A201" s="9"/>
      <c r="B201" s="9" t="s">
        <v>153</v>
      </c>
      <c r="C201" s="9" t="s">
        <v>169</v>
      </c>
      <c r="D201" s="9" t="s">
        <v>170</v>
      </c>
      <c r="E201" s="9" t="str">
        <f t="shared" si="15"/>
        <v/>
      </c>
      <c r="F201" s="9"/>
      <c r="G201" s="9" t="s">
        <v>256</v>
      </c>
      <c r="H201" s="9" t="s">
        <v>60</v>
      </c>
      <c r="I201" s="9" t="s">
        <v>449</v>
      </c>
      <c r="J201" s="9">
        <v>147.84</v>
      </c>
      <c r="K201" s="9" t="s">
        <v>57</v>
      </c>
      <c r="L201" s="9">
        <v>9.25</v>
      </c>
      <c r="M201" s="9" t="s">
        <v>61</v>
      </c>
      <c r="N201" s="9">
        <v>143</v>
      </c>
      <c r="O201" s="9" t="s">
        <v>62</v>
      </c>
      <c r="P201" s="9">
        <v>0</v>
      </c>
      <c r="Q201" s="9" t="s">
        <v>58</v>
      </c>
      <c r="R201" s="9">
        <v>100</v>
      </c>
      <c r="S201" s="9" t="s">
        <v>59</v>
      </c>
      <c r="T201" s="9">
        <v>100</v>
      </c>
      <c r="U201" s="9" t="s">
        <v>59</v>
      </c>
      <c r="V201" s="9">
        <v>0</v>
      </c>
      <c r="W201" s="9" t="s">
        <v>59</v>
      </c>
      <c r="X201" s="9">
        <v>0</v>
      </c>
      <c r="Y201" s="9" t="s">
        <v>59</v>
      </c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11">
        <v>195.55536000000001</v>
      </c>
      <c r="AZ201" s="11">
        <v>0</v>
      </c>
      <c r="BA201" s="11">
        <v>0</v>
      </c>
      <c r="BB201" s="11">
        <v>1.3675200000000001</v>
      </c>
      <c r="BC201" s="11">
        <v>0</v>
      </c>
      <c r="BD201" s="2" t="str">
        <f t="shared" si="16"/>
        <v/>
      </c>
      <c r="BE201" s="2">
        <f t="shared" si="17"/>
        <v>134653.47542096401</v>
      </c>
    </row>
    <row r="202" spans="1:57" s="12" customFormat="1" ht="15.75" x14ac:dyDescent="0.25">
      <c r="A202" s="9"/>
      <c r="B202" s="9" t="s">
        <v>153</v>
      </c>
      <c r="C202" s="9" t="s">
        <v>169</v>
      </c>
      <c r="D202" s="9" t="s">
        <v>170</v>
      </c>
      <c r="E202" s="9" t="str">
        <f t="shared" si="15"/>
        <v/>
      </c>
      <c r="F202" s="9"/>
      <c r="G202" s="9" t="s">
        <v>256</v>
      </c>
      <c r="H202" s="9" t="s">
        <v>60</v>
      </c>
      <c r="I202" s="9" t="s">
        <v>450</v>
      </c>
      <c r="J202" s="9">
        <v>5.54</v>
      </c>
      <c r="K202" s="9" t="s">
        <v>57</v>
      </c>
      <c r="L202" s="9">
        <v>9.25</v>
      </c>
      <c r="M202" s="9" t="s">
        <v>61</v>
      </c>
      <c r="N202" s="9">
        <v>143</v>
      </c>
      <c r="O202" s="9" t="s">
        <v>62</v>
      </c>
      <c r="P202" s="9">
        <v>0</v>
      </c>
      <c r="Q202" s="9" t="s">
        <v>58</v>
      </c>
      <c r="R202" s="9">
        <v>100</v>
      </c>
      <c r="S202" s="9" t="s">
        <v>59</v>
      </c>
      <c r="T202" s="9">
        <v>100</v>
      </c>
      <c r="U202" s="9" t="s">
        <v>59</v>
      </c>
      <c r="V202" s="9">
        <v>0</v>
      </c>
      <c r="W202" s="9" t="s">
        <v>59</v>
      </c>
      <c r="X202" s="9">
        <v>0</v>
      </c>
      <c r="Y202" s="9" t="s">
        <v>59</v>
      </c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11">
        <v>7.3280349999999999</v>
      </c>
      <c r="AZ202" s="11">
        <v>0</v>
      </c>
      <c r="BA202" s="11">
        <v>0</v>
      </c>
      <c r="BB202" s="11">
        <v>5.1244999999999999E-2</v>
      </c>
      <c r="BC202" s="11">
        <v>0</v>
      </c>
      <c r="BD202" s="2" t="str">
        <f t="shared" si="16"/>
        <v/>
      </c>
      <c r="BE202" s="2">
        <f t="shared" si="17"/>
        <v>134653.47542096401</v>
      </c>
    </row>
    <row r="203" spans="1:57" s="12" customFormat="1" ht="15.75" x14ac:dyDescent="0.25">
      <c r="A203" s="9">
        <f>IF(C203=C185,"",COUNTIF($A$7:A185,"&gt;0")+1)</f>
        <v>51</v>
      </c>
      <c r="B203" s="6" t="s">
        <v>153</v>
      </c>
      <c r="C203" s="6" t="s">
        <v>171</v>
      </c>
      <c r="D203" s="6" t="s">
        <v>172</v>
      </c>
      <c r="E203" s="9" t="str">
        <f t="shared" si="15"/>
        <v>A</v>
      </c>
      <c r="F203" s="9" t="str">
        <f t="shared" ref="F203:F266" si="18">IF(BD203&lt;25000,"TAIP","")</f>
        <v>TAIP</v>
      </c>
      <c r="G203" s="6" t="s">
        <v>256</v>
      </c>
      <c r="H203" s="6" t="s">
        <v>60</v>
      </c>
      <c r="I203" s="6" t="s">
        <v>260</v>
      </c>
      <c r="J203" s="6">
        <v>33.997</v>
      </c>
      <c r="K203" s="6" t="s">
        <v>57</v>
      </c>
      <c r="L203" s="6">
        <v>42.78</v>
      </c>
      <c r="M203" s="6" t="s">
        <v>61</v>
      </c>
      <c r="N203" s="6">
        <v>77.739999999999995</v>
      </c>
      <c r="O203" s="6" t="s">
        <v>62</v>
      </c>
      <c r="P203" s="6">
        <v>0</v>
      </c>
      <c r="Q203" s="6" t="s">
        <v>58</v>
      </c>
      <c r="R203" s="6">
        <v>100</v>
      </c>
      <c r="S203" s="6" t="s">
        <v>59</v>
      </c>
      <c r="T203" s="6">
        <v>100</v>
      </c>
      <c r="U203" s="6" t="s">
        <v>59</v>
      </c>
      <c r="V203" s="6">
        <v>0</v>
      </c>
      <c r="W203" s="6" t="s">
        <v>59</v>
      </c>
      <c r="X203" s="6">
        <v>0</v>
      </c>
      <c r="Y203" s="6" t="s">
        <v>59</v>
      </c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31">
        <v>113.06440764839999</v>
      </c>
      <c r="AZ203" s="31">
        <v>0</v>
      </c>
      <c r="BA203" s="31">
        <v>0</v>
      </c>
      <c r="BB203" s="31">
        <v>1.45439166</v>
      </c>
      <c r="BC203" s="31">
        <v>0</v>
      </c>
      <c r="BD203" s="2">
        <f t="shared" si="16"/>
        <v>116.12843501319999</v>
      </c>
      <c r="BE203" s="2">
        <f t="shared" si="17"/>
        <v>116.12843501319999</v>
      </c>
    </row>
    <row r="204" spans="1:57" s="12" customFormat="1" ht="15.75" x14ac:dyDescent="0.25">
      <c r="A204" s="9" t="str">
        <f>IF(C204=C203,"",COUNTIF($A$7:A203,"&gt;0")+1)</f>
        <v/>
      </c>
      <c r="B204" s="6" t="s">
        <v>153</v>
      </c>
      <c r="C204" s="6" t="s">
        <v>171</v>
      </c>
      <c r="D204" s="6" t="s">
        <v>172</v>
      </c>
      <c r="E204" s="9" t="str">
        <f t="shared" si="15"/>
        <v/>
      </c>
      <c r="F204" s="9" t="str">
        <f t="shared" si="18"/>
        <v/>
      </c>
      <c r="G204" s="6" t="s">
        <v>256</v>
      </c>
      <c r="H204" s="6" t="s">
        <v>60</v>
      </c>
      <c r="I204" s="6" t="s">
        <v>373</v>
      </c>
      <c r="J204" s="6">
        <v>0</v>
      </c>
      <c r="K204" s="6" t="s">
        <v>57</v>
      </c>
      <c r="L204" s="6">
        <v>38.57</v>
      </c>
      <c r="M204" s="6" t="s">
        <v>61</v>
      </c>
      <c r="N204" s="6">
        <v>74</v>
      </c>
      <c r="O204" s="6" t="s">
        <v>62</v>
      </c>
      <c r="P204" s="6">
        <v>0</v>
      </c>
      <c r="Q204" s="6" t="s">
        <v>58</v>
      </c>
      <c r="R204" s="6">
        <v>100</v>
      </c>
      <c r="S204" s="6" t="s">
        <v>59</v>
      </c>
      <c r="T204" s="6">
        <v>100</v>
      </c>
      <c r="U204" s="6" t="s">
        <v>59</v>
      </c>
      <c r="V204" s="6">
        <v>0</v>
      </c>
      <c r="W204" s="6" t="s">
        <v>59</v>
      </c>
      <c r="X204" s="6">
        <v>0</v>
      </c>
      <c r="Y204" s="6" t="s">
        <v>59</v>
      </c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2" t="str">
        <f t="shared" si="16"/>
        <v/>
      </c>
      <c r="BE204" s="2">
        <f t="shared" si="17"/>
        <v>116.12843501319999</v>
      </c>
    </row>
    <row r="205" spans="1:57" s="12" customFormat="1" ht="15.75" x14ac:dyDescent="0.25">
      <c r="A205" s="9" t="str">
        <f>IF(C205=C204,"",COUNTIF($A$7:A204,"&gt;0")+1)</f>
        <v/>
      </c>
      <c r="B205" s="6" t="s">
        <v>153</v>
      </c>
      <c r="C205" s="6" t="s">
        <v>171</v>
      </c>
      <c r="D205" s="6" t="s">
        <v>172</v>
      </c>
      <c r="E205" s="9" t="str">
        <f t="shared" si="15"/>
        <v/>
      </c>
      <c r="F205" s="9" t="str">
        <f t="shared" si="18"/>
        <v/>
      </c>
      <c r="G205" s="6" t="s">
        <v>256</v>
      </c>
      <c r="H205" s="6" t="s">
        <v>60</v>
      </c>
      <c r="I205" s="6" t="s">
        <v>258</v>
      </c>
      <c r="J205" s="6">
        <v>0.97600000000000009</v>
      </c>
      <c r="K205" s="6" t="s">
        <v>57</v>
      </c>
      <c r="L205" s="6">
        <v>43.07</v>
      </c>
      <c r="M205" s="6" t="s">
        <v>61</v>
      </c>
      <c r="N205" s="6">
        <v>72.89</v>
      </c>
      <c r="O205" s="6" t="s">
        <v>62</v>
      </c>
      <c r="P205" s="6">
        <v>0</v>
      </c>
      <c r="Q205" s="6" t="s">
        <v>58</v>
      </c>
      <c r="R205" s="6">
        <v>100</v>
      </c>
      <c r="S205" s="6" t="s">
        <v>59</v>
      </c>
      <c r="T205" s="6">
        <v>100</v>
      </c>
      <c r="U205" s="6" t="s">
        <v>59</v>
      </c>
      <c r="V205" s="6">
        <v>0</v>
      </c>
      <c r="W205" s="6" t="s">
        <v>59</v>
      </c>
      <c r="X205" s="6">
        <v>0</v>
      </c>
      <c r="Y205" s="6" t="s">
        <v>59</v>
      </c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31">
        <v>3.0640273648000003</v>
      </c>
      <c r="AZ205" s="31">
        <v>0</v>
      </c>
      <c r="BA205" s="31">
        <v>0</v>
      </c>
      <c r="BB205" s="31">
        <v>4.2036320000000002E-2</v>
      </c>
      <c r="BC205" s="31">
        <v>0</v>
      </c>
      <c r="BD205" s="2" t="str">
        <f t="shared" si="16"/>
        <v/>
      </c>
      <c r="BE205" s="2">
        <f t="shared" si="17"/>
        <v>116.12843501319999</v>
      </c>
    </row>
    <row r="206" spans="1:57" s="12" customFormat="1" ht="15.75" x14ac:dyDescent="0.25">
      <c r="A206" s="9" t="str">
        <f>IF(C206=C205,"",COUNTIF($A$7:A205,"&gt;0")+1)</f>
        <v/>
      </c>
      <c r="B206" s="6" t="s">
        <v>153</v>
      </c>
      <c r="C206" s="6" t="s">
        <v>171</v>
      </c>
      <c r="D206" s="6" t="s">
        <v>172</v>
      </c>
      <c r="E206" s="9" t="str">
        <f t="shared" si="15"/>
        <v/>
      </c>
      <c r="F206" s="9" t="str">
        <f t="shared" si="18"/>
        <v/>
      </c>
      <c r="G206" s="6" t="s">
        <v>256</v>
      </c>
      <c r="H206" s="6" t="s">
        <v>60</v>
      </c>
      <c r="I206" s="6" t="s">
        <v>374</v>
      </c>
      <c r="J206" s="6">
        <v>0</v>
      </c>
      <c r="K206" s="6" t="s">
        <v>57</v>
      </c>
      <c r="L206" s="6">
        <v>46.42</v>
      </c>
      <c r="M206" s="6" t="s">
        <v>61</v>
      </c>
      <c r="N206" s="6">
        <v>65.42</v>
      </c>
      <c r="O206" s="6" t="s">
        <v>62</v>
      </c>
      <c r="P206" s="6">
        <v>0</v>
      </c>
      <c r="Q206" s="6" t="s">
        <v>58</v>
      </c>
      <c r="R206" s="6">
        <v>100</v>
      </c>
      <c r="S206" s="6" t="s">
        <v>59</v>
      </c>
      <c r="T206" s="6">
        <v>100</v>
      </c>
      <c r="U206" s="6" t="s">
        <v>59</v>
      </c>
      <c r="V206" s="6">
        <v>0</v>
      </c>
      <c r="W206" s="6" t="s">
        <v>59</v>
      </c>
      <c r="X206" s="6">
        <v>0</v>
      </c>
      <c r="Y206" s="6" t="s">
        <v>59</v>
      </c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31">
        <v>0</v>
      </c>
      <c r="AZ206" s="31">
        <v>0</v>
      </c>
      <c r="BA206" s="31">
        <v>0</v>
      </c>
      <c r="BB206" s="31">
        <v>0</v>
      </c>
      <c r="BC206" s="31">
        <v>0</v>
      </c>
      <c r="BD206" s="2" t="str">
        <f t="shared" si="16"/>
        <v/>
      </c>
      <c r="BE206" s="2">
        <f t="shared" si="17"/>
        <v>116.12843501319999</v>
      </c>
    </row>
    <row r="207" spans="1:57" s="12" customFormat="1" ht="15.75" x14ac:dyDescent="0.25">
      <c r="A207" s="9" t="str">
        <f>IF(C207=C206,"",COUNTIF($A$7:A206,"&gt;0")+1)</f>
        <v/>
      </c>
      <c r="B207" s="6" t="s">
        <v>153</v>
      </c>
      <c r="C207" s="6" t="s">
        <v>171</v>
      </c>
      <c r="D207" s="6" t="s">
        <v>172</v>
      </c>
      <c r="E207" s="9" t="str">
        <f t="shared" si="15"/>
        <v/>
      </c>
      <c r="F207" s="9" t="str">
        <f t="shared" si="18"/>
        <v/>
      </c>
      <c r="G207" s="6" t="s">
        <v>256</v>
      </c>
      <c r="H207" s="6" t="s">
        <v>60</v>
      </c>
      <c r="I207" s="6" t="s">
        <v>375</v>
      </c>
      <c r="J207" s="6">
        <v>13909.15</v>
      </c>
      <c r="K207" s="6" t="s">
        <v>57</v>
      </c>
      <c r="L207" s="6">
        <v>8.1999999999999993</v>
      </c>
      <c r="M207" s="6" t="s">
        <v>61</v>
      </c>
      <c r="N207" s="6">
        <v>0</v>
      </c>
      <c r="O207" s="6" t="s">
        <v>62</v>
      </c>
      <c r="P207" s="6">
        <v>0</v>
      </c>
      <c r="Q207" s="6" t="s">
        <v>58</v>
      </c>
      <c r="R207" s="6">
        <v>100</v>
      </c>
      <c r="S207" s="6" t="s">
        <v>59</v>
      </c>
      <c r="T207" s="6">
        <v>100</v>
      </c>
      <c r="U207" s="6" t="s">
        <v>59</v>
      </c>
      <c r="V207" s="6">
        <v>0</v>
      </c>
      <c r="W207" s="6" t="s">
        <v>59</v>
      </c>
      <c r="X207" s="6">
        <v>0</v>
      </c>
      <c r="Y207" s="6" t="s">
        <v>59</v>
      </c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31">
        <v>0</v>
      </c>
      <c r="AZ207" s="31">
        <v>0</v>
      </c>
      <c r="BA207" s="31">
        <v>0</v>
      </c>
      <c r="BB207" s="31">
        <v>114.05502999999999</v>
      </c>
      <c r="BC207" s="31">
        <v>0</v>
      </c>
      <c r="BD207" s="2" t="str">
        <f t="shared" si="16"/>
        <v/>
      </c>
      <c r="BE207" s="2">
        <f t="shared" si="17"/>
        <v>116.12843501319999</v>
      </c>
    </row>
    <row r="208" spans="1:57" s="12" customFormat="1" ht="15.75" x14ac:dyDescent="0.25">
      <c r="A208" s="9">
        <f>IF(C208=C207,"",COUNTIF($A$7:A207,"&gt;0")+1)</f>
        <v>52</v>
      </c>
      <c r="B208" s="9" t="s">
        <v>153</v>
      </c>
      <c r="C208" s="9" t="s">
        <v>173</v>
      </c>
      <c r="D208" s="9" t="s">
        <v>174</v>
      </c>
      <c r="E208" s="9" t="str">
        <f t="shared" si="15"/>
        <v>A</v>
      </c>
      <c r="F208" s="9" t="str">
        <f t="shared" si="18"/>
        <v>TAIP</v>
      </c>
      <c r="G208" s="9" t="s">
        <v>451</v>
      </c>
      <c r="H208" s="9" t="s">
        <v>60</v>
      </c>
      <c r="I208" s="9" t="s">
        <v>337</v>
      </c>
      <c r="J208" s="9">
        <v>2982.0899999999997</v>
      </c>
      <c r="K208" s="9" t="s">
        <v>57</v>
      </c>
      <c r="L208" s="9">
        <v>8.1999999999999993</v>
      </c>
      <c r="M208" s="9" t="s">
        <v>61</v>
      </c>
      <c r="N208" s="9">
        <v>0</v>
      </c>
      <c r="O208" s="9" t="s">
        <v>62</v>
      </c>
      <c r="P208" s="9">
        <v>0</v>
      </c>
      <c r="Q208" s="9" t="s">
        <v>58</v>
      </c>
      <c r="R208" s="9">
        <v>100</v>
      </c>
      <c r="S208" s="9" t="s">
        <v>59</v>
      </c>
      <c r="T208" s="9">
        <v>100</v>
      </c>
      <c r="U208" s="9" t="s">
        <v>59</v>
      </c>
      <c r="V208" s="9">
        <v>0</v>
      </c>
      <c r="W208" s="9" t="s">
        <v>59</v>
      </c>
      <c r="X208" s="9">
        <v>0</v>
      </c>
      <c r="Y208" s="9" t="s">
        <v>59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11">
        <v>0</v>
      </c>
      <c r="AZ208" s="11">
        <v>0</v>
      </c>
      <c r="BA208" s="11">
        <v>0</v>
      </c>
      <c r="BB208" s="11">
        <v>24.453137999999996</v>
      </c>
      <c r="BC208" s="11">
        <v>0</v>
      </c>
      <c r="BD208" s="2">
        <f t="shared" si="16"/>
        <v>0</v>
      </c>
      <c r="BE208" s="2">
        <f t="shared" si="17"/>
        <v>0</v>
      </c>
    </row>
    <row r="209" spans="1:57" s="12" customFormat="1" ht="15.75" x14ac:dyDescent="0.25">
      <c r="A209" s="9" t="str">
        <f>IF(C209=C208,"",COUNTIF($A$7:A208,"&gt;0")+1)</f>
        <v/>
      </c>
      <c r="B209" s="9" t="s">
        <v>153</v>
      </c>
      <c r="C209" s="9" t="s">
        <v>173</v>
      </c>
      <c r="D209" s="9" t="s">
        <v>174</v>
      </c>
      <c r="E209" s="9" t="str">
        <f t="shared" si="15"/>
        <v/>
      </c>
      <c r="F209" s="9" t="str">
        <f t="shared" si="18"/>
        <v/>
      </c>
      <c r="G209" s="9" t="s">
        <v>451</v>
      </c>
      <c r="H209" s="9" t="s">
        <v>60</v>
      </c>
      <c r="I209" s="9" t="s">
        <v>75</v>
      </c>
      <c r="J209" s="9">
        <v>0</v>
      </c>
      <c r="K209" s="9" t="s">
        <v>57</v>
      </c>
      <c r="L209" s="9">
        <v>40.06</v>
      </c>
      <c r="M209" s="9" t="s">
        <v>61</v>
      </c>
      <c r="N209" s="9">
        <v>81.290000000000006</v>
      </c>
      <c r="O209" s="9" t="s">
        <v>62</v>
      </c>
      <c r="P209" s="9">
        <v>0</v>
      </c>
      <c r="Q209" s="9" t="s">
        <v>58</v>
      </c>
      <c r="R209" s="9">
        <v>100</v>
      </c>
      <c r="S209" s="9" t="s">
        <v>59</v>
      </c>
      <c r="T209" s="9">
        <v>100</v>
      </c>
      <c r="U209" s="9" t="s">
        <v>59</v>
      </c>
      <c r="V209" s="9">
        <v>0</v>
      </c>
      <c r="W209" s="9" t="s">
        <v>59</v>
      </c>
      <c r="X209" s="9">
        <v>0</v>
      </c>
      <c r="Y209" s="9" t="s">
        <v>59</v>
      </c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11">
        <v>0</v>
      </c>
      <c r="AZ209" s="11">
        <v>0</v>
      </c>
      <c r="BA209" s="11">
        <v>0</v>
      </c>
      <c r="BB209" s="11">
        <v>0</v>
      </c>
      <c r="BC209" s="11">
        <v>0</v>
      </c>
      <c r="BD209" s="2" t="str">
        <f t="shared" si="16"/>
        <v/>
      </c>
      <c r="BE209" s="2">
        <f t="shared" si="17"/>
        <v>0</v>
      </c>
    </row>
    <row r="210" spans="1:57" s="12" customFormat="1" ht="15.75" x14ac:dyDescent="0.25">
      <c r="A210" s="9">
        <f>IF(C210=C209,"",COUNTIF($A$7:A209,"&gt;0")+1)</f>
        <v>53</v>
      </c>
      <c r="B210" s="6" t="s">
        <v>153</v>
      </c>
      <c r="C210" s="6" t="s">
        <v>276</v>
      </c>
      <c r="D210" s="6" t="s">
        <v>175</v>
      </c>
      <c r="E210" s="9" t="str">
        <f t="shared" si="15"/>
        <v>A</v>
      </c>
      <c r="F210" s="9" t="str">
        <f t="shared" si="18"/>
        <v>TAIP</v>
      </c>
      <c r="G210" s="6" t="s">
        <v>452</v>
      </c>
      <c r="H210" s="6" t="s">
        <v>60</v>
      </c>
      <c r="I210" s="6" t="s">
        <v>254</v>
      </c>
      <c r="J210" s="6">
        <v>6514.4309999999996</v>
      </c>
      <c r="K210" s="6" t="s">
        <v>65</v>
      </c>
      <c r="L210" s="6">
        <v>33.49</v>
      </c>
      <c r="M210" s="6" t="s">
        <v>66</v>
      </c>
      <c r="N210" s="6">
        <v>55.53</v>
      </c>
      <c r="O210" s="6" t="s">
        <v>62</v>
      </c>
      <c r="P210" s="6">
        <v>0</v>
      </c>
      <c r="Q210" s="6" t="s">
        <v>58</v>
      </c>
      <c r="R210" s="6">
        <v>100</v>
      </c>
      <c r="S210" s="6" t="s">
        <v>59</v>
      </c>
      <c r="T210" s="6">
        <v>100</v>
      </c>
      <c r="U210" s="6" t="s">
        <v>59</v>
      </c>
      <c r="V210" s="6">
        <v>0</v>
      </c>
      <c r="W210" s="6" t="s">
        <v>59</v>
      </c>
      <c r="X210" s="6">
        <v>0</v>
      </c>
      <c r="Y210" s="6" t="s">
        <v>59</v>
      </c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31">
        <v>12114.885376370699</v>
      </c>
      <c r="AZ210" s="31">
        <v>0</v>
      </c>
      <c r="BA210" s="31">
        <v>0</v>
      </c>
      <c r="BB210" s="31">
        <v>218.16829418999998</v>
      </c>
      <c r="BC210" s="31">
        <v>0</v>
      </c>
      <c r="BD210" s="2">
        <f t="shared" si="16"/>
        <v>12114.885376370699</v>
      </c>
      <c r="BE210" s="2">
        <f t="shared" si="17"/>
        <v>12114.885376370699</v>
      </c>
    </row>
    <row r="211" spans="1:57" s="12" customFormat="1" ht="15.75" x14ac:dyDescent="0.25">
      <c r="A211" s="9" t="str">
        <f>IF(C211=C210,"",COUNTIF($A$7:A210,"&gt;0")+1)</f>
        <v/>
      </c>
      <c r="B211" s="6" t="s">
        <v>153</v>
      </c>
      <c r="C211" s="6" t="s">
        <v>276</v>
      </c>
      <c r="D211" s="6" t="s">
        <v>175</v>
      </c>
      <c r="E211" s="9" t="str">
        <f t="shared" si="15"/>
        <v/>
      </c>
      <c r="F211" s="9" t="str">
        <f t="shared" si="18"/>
        <v/>
      </c>
      <c r="G211" s="6" t="s">
        <v>452</v>
      </c>
      <c r="H211" s="6" t="s">
        <v>60</v>
      </c>
      <c r="I211" s="6" t="s">
        <v>257</v>
      </c>
      <c r="J211" s="6">
        <v>59283.17</v>
      </c>
      <c r="K211" s="6" t="s">
        <v>57</v>
      </c>
      <c r="L211" s="6">
        <v>15.6</v>
      </c>
      <c r="M211" s="6" t="s">
        <v>61</v>
      </c>
      <c r="N211" s="6">
        <v>0</v>
      </c>
      <c r="O211" s="6" t="s">
        <v>62</v>
      </c>
      <c r="P211" s="6">
        <v>0</v>
      </c>
      <c r="Q211" s="6" t="s">
        <v>58</v>
      </c>
      <c r="R211" s="6">
        <v>100</v>
      </c>
      <c r="S211" s="6" t="s">
        <v>59</v>
      </c>
      <c r="T211" s="6">
        <v>100</v>
      </c>
      <c r="U211" s="6" t="s">
        <v>59</v>
      </c>
      <c r="V211" s="6">
        <v>100</v>
      </c>
      <c r="W211" s="6" t="s">
        <v>59</v>
      </c>
      <c r="X211" s="6">
        <v>0</v>
      </c>
      <c r="Y211" s="6" t="s">
        <v>59</v>
      </c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31">
        <v>0</v>
      </c>
      <c r="AZ211" s="31">
        <v>0</v>
      </c>
      <c r="BA211" s="31">
        <v>0</v>
      </c>
      <c r="BB211" s="31">
        <v>0</v>
      </c>
      <c r="BC211" s="31">
        <v>924.81745199999989</v>
      </c>
      <c r="BD211" s="2" t="str">
        <f t="shared" si="16"/>
        <v/>
      </c>
      <c r="BE211" s="2">
        <f t="shared" si="17"/>
        <v>12114.885376370699</v>
      </c>
    </row>
    <row r="212" spans="1:57" s="12" customFormat="1" ht="15.75" x14ac:dyDescent="0.25">
      <c r="A212" s="9">
        <f>IF(C212=C211,"",COUNTIF($A$7:A211,"&gt;0")+1)</f>
        <v>54</v>
      </c>
      <c r="B212" s="9" t="s">
        <v>153</v>
      </c>
      <c r="C212" s="9" t="s">
        <v>176</v>
      </c>
      <c r="D212" s="9" t="s">
        <v>177</v>
      </c>
      <c r="E212" s="9" t="str">
        <f t="shared" si="15"/>
        <v>A</v>
      </c>
      <c r="F212" s="9" t="str">
        <f t="shared" si="18"/>
        <v>TAIP</v>
      </c>
      <c r="G212" s="9" t="s">
        <v>460</v>
      </c>
      <c r="H212" s="9" t="s">
        <v>60</v>
      </c>
      <c r="I212" s="9" t="s">
        <v>254</v>
      </c>
      <c r="J212" s="9">
        <v>7275.6019999999999</v>
      </c>
      <c r="K212" s="9" t="s">
        <v>65</v>
      </c>
      <c r="L212" s="9">
        <v>33.49</v>
      </c>
      <c r="M212" s="9" t="s">
        <v>66</v>
      </c>
      <c r="N212" s="9">
        <v>55.53</v>
      </c>
      <c r="O212" s="9" t="s">
        <v>62</v>
      </c>
      <c r="P212" s="9">
        <v>0</v>
      </c>
      <c r="Q212" s="9" t="s">
        <v>58</v>
      </c>
      <c r="R212" s="9">
        <v>100</v>
      </c>
      <c r="S212" s="9" t="s">
        <v>59</v>
      </c>
      <c r="T212" s="9">
        <v>100</v>
      </c>
      <c r="U212" s="9" t="s">
        <v>59</v>
      </c>
      <c r="V212" s="9">
        <v>0</v>
      </c>
      <c r="W212" s="9" t="s">
        <v>59</v>
      </c>
      <c r="X212" s="9">
        <v>0</v>
      </c>
      <c r="Y212" s="9" t="s">
        <v>59</v>
      </c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11">
        <v>13530.434856719399</v>
      </c>
      <c r="AZ212" s="11">
        <v>0</v>
      </c>
      <c r="BA212" s="11">
        <v>0</v>
      </c>
      <c r="BB212" s="11">
        <v>243.65991098000001</v>
      </c>
      <c r="BC212" s="11">
        <v>0</v>
      </c>
      <c r="BD212" s="2">
        <f t="shared" si="16"/>
        <v>13530.434856719399</v>
      </c>
      <c r="BE212" s="2">
        <f t="shared" si="17"/>
        <v>13530.434856719399</v>
      </c>
    </row>
    <row r="213" spans="1:57" s="12" customFormat="1" ht="15.75" x14ac:dyDescent="0.25">
      <c r="A213" s="9" t="str">
        <f>IF(C213=C212,"",COUNTIF($A$7:A212,"&gt;0")+1)</f>
        <v/>
      </c>
      <c r="B213" s="9" t="s">
        <v>153</v>
      </c>
      <c r="C213" s="9" t="s">
        <v>176</v>
      </c>
      <c r="D213" s="9" t="s">
        <v>177</v>
      </c>
      <c r="E213" s="9" t="str">
        <f t="shared" si="15"/>
        <v/>
      </c>
      <c r="F213" s="9" t="str">
        <f t="shared" si="18"/>
        <v/>
      </c>
      <c r="G213" s="9" t="s">
        <v>460</v>
      </c>
      <c r="H213" s="9" t="s">
        <v>60</v>
      </c>
      <c r="I213" s="9" t="s">
        <v>273</v>
      </c>
      <c r="J213" s="9">
        <v>35006.447</v>
      </c>
      <c r="K213" s="9" t="s">
        <v>57</v>
      </c>
      <c r="L213" s="9">
        <v>15.6</v>
      </c>
      <c r="M213" s="9" t="s">
        <v>61</v>
      </c>
      <c r="N213" s="9">
        <v>101.34</v>
      </c>
      <c r="O213" s="9" t="s">
        <v>62</v>
      </c>
      <c r="P213" s="9">
        <v>0</v>
      </c>
      <c r="Q213" s="9" t="s">
        <v>58</v>
      </c>
      <c r="R213" s="9">
        <v>100</v>
      </c>
      <c r="S213" s="9" t="s">
        <v>59</v>
      </c>
      <c r="T213" s="9">
        <v>100</v>
      </c>
      <c r="U213" s="9" t="s">
        <v>59</v>
      </c>
      <c r="V213" s="9">
        <v>100</v>
      </c>
      <c r="W213" s="9" t="s">
        <v>59</v>
      </c>
      <c r="X213" s="9">
        <v>0</v>
      </c>
      <c r="Y213" s="9" t="s">
        <v>59</v>
      </c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11">
        <v>0</v>
      </c>
      <c r="AZ213" s="11">
        <v>55341.832088087998</v>
      </c>
      <c r="BA213" s="11">
        <v>0</v>
      </c>
      <c r="BB213" s="11">
        <v>0</v>
      </c>
      <c r="BC213" s="11">
        <v>546.10057319999999</v>
      </c>
      <c r="BD213" s="2" t="str">
        <f t="shared" si="16"/>
        <v/>
      </c>
      <c r="BE213" s="2">
        <f t="shared" si="17"/>
        <v>13530.434856719399</v>
      </c>
    </row>
    <row r="214" spans="1:57" s="12" customFormat="1" ht="15.75" x14ac:dyDescent="0.25">
      <c r="A214" s="9" t="str">
        <f>IF(C214=C213,"",COUNTIF($A$7:A213,"&gt;0")+1)</f>
        <v/>
      </c>
      <c r="B214" s="9" t="s">
        <v>153</v>
      </c>
      <c r="C214" s="9" t="s">
        <v>176</v>
      </c>
      <c r="D214" s="9" t="s">
        <v>177</v>
      </c>
      <c r="E214" s="9" t="str">
        <f t="shared" si="15"/>
        <v/>
      </c>
      <c r="F214" s="9" t="str">
        <f t="shared" si="18"/>
        <v/>
      </c>
      <c r="G214" s="9" t="s">
        <v>460</v>
      </c>
      <c r="H214" s="9" t="s">
        <v>60</v>
      </c>
      <c r="I214" s="9" t="s">
        <v>328</v>
      </c>
      <c r="J214" s="9">
        <v>39491.973000000005</v>
      </c>
      <c r="K214" s="9" t="s">
        <v>57</v>
      </c>
      <c r="L214" s="9">
        <v>25.4</v>
      </c>
      <c r="M214" s="9" t="s">
        <v>61</v>
      </c>
      <c r="N214" s="9">
        <v>109.9</v>
      </c>
      <c r="O214" s="9" t="s">
        <v>62</v>
      </c>
      <c r="P214" s="9">
        <v>0</v>
      </c>
      <c r="Q214" s="9" t="s">
        <v>58</v>
      </c>
      <c r="R214" s="9">
        <v>100</v>
      </c>
      <c r="S214" s="9" t="s">
        <v>59</v>
      </c>
      <c r="T214" s="9">
        <v>100</v>
      </c>
      <c r="U214" s="9" t="s">
        <v>59</v>
      </c>
      <c r="V214" s="9">
        <v>100</v>
      </c>
      <c r="W214" s="9" t="s">
        <v>59</v>
      </c>
      <c r="X214" s="9">
        <v>0</v>
      </c>
      <c r="Y214" s="9" t="s">
        <v>59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11">
        <v>0</v>
      </c>
      <c r="AZ214" s="11">
        <v>110240.26295058001</v>
      </c>
      <c r="BA214" s="11">
        <v>0</v>
      </c>
      <c r="BB214" s="11">
        <v>0</v>
      </c>
      <c r="BC214" s="11">
        <v>1003.0961142000001</v>
      </c>
      <c r="BD214" s="2" t="str">
        <f t="shared" si="16"/>
        <v/>
      </c>
      <c r="BE214" s="2">
        <f t="shared" si="17"/>
        <v>13530.434856719399</v>
      </c>
    </row>
    <row r="215" spans="1:57" s="12" customFormat="1" ht="15.75" x14ac:dyDescent="0.25">
      <c r="A215" s="9">
        <f>IF(C215=C214,"",COUNTIF($A$7:A214,"&gt;0")+1)</f>
        <v>55</v>
      </c>
      <c r="B215" s="6" t="s">
        <v>153</v>
      </c>
      <c r="C215" s="6" t="s">
        <v>178</v>
      </c>
      <c r="D215" s="6" t="s">
        <v>179</v>
      </c>
      <c r="E215" s="9" t="str">
        <f t="shared" si="15"/>
        <v>A</v>
      </c>
      <c r="F215" s="9" t="str">
        <f t="shared" si="18"/>
        <v>TAIP</v>
      </c>
      <c r="G215" s="6" t="s">
        <v>256</v>
      </c>
      <c r="H215" s="6" t="s">
        <v>60</v>
      </c>
      <c r="I215" s="6" t="s">
        <v>337</v>
      </c>
      <c r="J215" s="6">
        <v>41132.46</v>
      </c>
      <c r="K215" s="6" t="s">
        <v>57</v>
      </c>
      <c r="L215" s="6">
        <v>15.6</v>
      </c>
      <c r="M215" s="6" t="s">
        <v>61</v>
      </c>
      <c r="N215" s="6">
        <v>101.34</v>
      </c>
      <c r="O215" s="6" t="s">
        <v>62</v>
      </c>
      <c r="P215" s="6">
        <v>0</v>
      </c>
      <c r="Q215" s="6" t="s">
        <v>58</v>
      </c>
      <c r="R215" s="6">
        <v>100</v>
      </c>
      <c r="S215" s="6" t="s">
        <v>59</v>
      </c>
      <c r="T215" s="6">
        <v>100</v>
      </c>
      <c r="U215" s="6" t="s">
        <v>59</v>
      </c>
      <c r="V215" s="6">
        <v>100</v>
      </c>
      <c r="W215" s="6" t="s">
        <v>59</v>
      </c>
      <c r="X215" s="6">
        <v>0</v>
      </c>
      <c r="Y215" s="6" t="s">
        <v>59</v>
      </c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31">
        <v>0</v>
      </c>
      <c r="AZ215" s="31">
        <v>65026.470543839991</v>
      </c>
      <c r="BA215" s="31">
        <v>0</v>
      </c>
      <c r="BB215" s="31">
        <v>0</v>
      </c>
      <c r="BC215" s="31">
        <v>641.6663759999999</v>
      </c>
      <c r="BD215" s="2">
        <f t="shared" si="16"/>
        <v>0</v>
      </c>
      <c r="BE215" s="2">
        <f t="shared" si="17"/>
        <v>0</v>
      </c>
    </row>
    <row r="216" spans="1:57" s="12" customFormat="1" ht="15.75" x14ac:dyDescent="0.25">
      <c r="A216" s="9">
        <f>IF(C216=C215,"",COUNTIF($A$7:A215,"&gt;0")+1)</f>
        <v>56</v>
      </c>
      <c r="B216" s="9" t="s">
        <v>153</v>
      </c>
      <c r="C216" s="9" t="s">
        <v>180</v>
      </c>
      <c r="D216" s="9" t="s">
        <v>181</v>
      </c>
      <c r="E216" s="9" t="str">
        <f t="shared" si="15"/>
        <v>A</v>
      </c>
      <c r="F216" s="9" t="str">
        <f t="shared" si="18"/>
        <v>TAIP</v>
      </c>
      <c r="G216" s="9" t="s">
        <v>256</v>
      </c>
      <c r="H216" s="9" t="s">
        <v>60</v>
      </c>
      <c r="I216" s="9" t="s">
        <v>337</v>
      </c>
      <c r="J216" s="9">
        <v>0</v>
      </c>
      <c r="K216" s="9" t="s">
        <v>57</v>
      </c>
      <c r="L216" s="9">
        <v>15.6</v>
      </c>
      <c r="M216" s="9" t="s">
        <v>61</v>
      </c>
      <c r="N216" s="9">
        <v>0</v>
      </c>
      <c r="O216" s="9" t="s">
        <v>62</v>
      </c>
      <c r="P216" s="9">
        <v>0</v>
      </c>
      <c r="Q216" s="9" t="s">
        <v>58</v>
      </c>
      <c r="R216" s="9">
        <v>100</v>
      </c>
      <c r="S216" s="9" t="s">
        <v>59</v>
      </c>
      <c r="T216" s="9">
        <v>100</v>
      </c>
      <c r="U216" s="9" t="s">
        <v>59</v>
      </c>
      <c r="V216" s="9">
        <v>100</v>
      </c>
      <c r="W216" s="9" t="s">
        <v>59</v>
      </c>
      <c r="X216" s="9">
        <v>0</v>
      </c>
      <c r="Y216" s="9" t="s">
        <v>59</v>
      </c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11">
        <v>0</v>
      </c>
      <c r="AZ216" s="11">
        <v>0</v>
      </c>
      <c r="BA216" s="11">
        <v>0</v>
      </c>
      <c r="BB216" s="11">
        <v>0</v>
      </c>
      <c r="BC216" s="11">
        <v>0</v>
      </c>
      <c r="BD216" s="2">
        <f t="shared" si="16"/>
        <v>0</v>
      </c>
      <c r="BE216" s="2">
        <f t="shared" si="17"/>
        <v>0</v>
      </c>
    </row>
    <row r="217" spans="1:57" s="12" customFormat="1" ht="15.75" x14ac:dyDescent="0.25">
      <c r="A217" s="9" t="str">
        <f>IF(C217=C216,"",COUNTIF($A$7:A216,"&gt;0")+1)</f>
        <v/>
      </c>
      <c r="B217" s="9" t="s">
        <v>153</v>
      </c>
      <c r="C217" s="9" t="s">
        <v>180</v>
      </c>
      <c r="D217" s="9" t="s">
        <v>181</v>
      </c>
      <c r="E217" s="9" t="str">
        <f t="shared" si="15"/>
        <v/>
      </c>
      <c r="F217" s="9" t="str">
        <f t="shared" si="18"/>
        <v/>
      </c>
      <c r="G217" s="9" t="s">
        <v>256</v>
      </c>
      <c r="H217" s="9" t="s">
        <v>60</v>
      </c>
      <c r="I217" s="9" t="s">
        <v>329</v>
      </c>
      <c r="J217" s="9">
        <v>0</v>
      </c>
      <c r="K217" s="9" t="s">
        <v>57</v>
      </c>
      <c r="L217" s="9">
        <v>38.1</v>
      </c>
      <c r="M217" s="9" t="s">
        <v>61</v>
      </c>
      <c r="N217" s="9">
        <v>73.3</v>
      </c>
      <c r="O217" s="9" t="s">
        <v>62</v>
      </c>
      <c r="P217" s="9">
        <v>0</v>
      </c>
      <c r="Q217" s="9" t="s">
        <v>58</v>
      </c>
      <c r="R217" s="9">
        <v>100</v>
      </c>
      <c r="S217" s="9" t="s">
        <v>59</v>
      </c>
      <c r="T217" s="9">
        <v>100</v>
      </c>
      <c r="U217" s="9" t="s">
        <v>59</v>
      </c>
      <c r="V217" s="9">
        <v>0</v>
      </c>
      <c r="W217" s="9" t="s">
        <v>59</v>
      </c>
      <c r="X217" s="9">
        <v>0</v>
      </c>
      <c r="Y217" s="9" t="s">
        <v>59</v>
      </c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11">
        <v>0</v>
      </c>
      <c r="AZ217" s="11">
        <v>0</v>
      </c>
      <c r="BA217" s="11">
        <v>0</v>
      </c>
      <c r="BB217" s="11">
        <v>0</v>
      </c>
      <c r="BC217" s="11">
        <v>0</v>
      </c>
      <c r="BD217" s="2" t="str">
        <f t="shared" si="16"/>
        <v/>
      </c>
      <c r="BE217" s="2">
        <f t="shared" si="17"/>
        <v>0</v>
      </c>
    </row>
    <row r="218" spans="1:57" s="12" customFormat="1" ht="15.75" x14ac:dyDescent="0.25">
      <c r="A218" s="9" t="str">
        <f>IF(C218=C217,"",COUNTIF($A$7:A217,"&gt;0")+1)</f>
        <v/>
      </c>
      <c r="B218" s="9" t="s">
        <v>153</v>
      </c>
      <c r="C218" s="9" t="s">
        <v>180</v>
      </c>
      <c r="D218" s="9" t="s">
        <v>181</v>
      </c>
      <c r="E218" s="9" t="str">
        <f t="shared" si="15"/>
        <v/>
      </c>
      <c r="F218" s="9" t="str">
        <f t="shared" si="18"/>
        <v/>
      </c>
      <c r="G218" s="9" t="s">
        <v>256</v>
      </c>
      <c r="H218" s="9" t="s">
        <v>60</v>
      </c>
      <c r="I218" s="9" t="s">
        <v>408</v>
      </c>
      <c r="J218" s="9">
        <v>0</v>
      </c>
      <c r="K218" s="9" t="s">
        <v>57</v>
      </c>
      <c r="L218" s="9">
        <v>15.6</v>
      </c>
      <c r="M218" s="9" t="s">
        <v>61</v>
      </c>
      <c r="N218" s="9">
        <v>0</v>
      </c>
      <c r="O218" s="9" t="s">
        <v>62</v>
      </c>
      <c r="P218" s="9">
        <v>0</v>
      </c>
      <c r="Q218" s="9" t="s">
        <v>58</v>
      </c>
      <c r="R218" s="9">
        <v>100</v>
      </c>
      <c r="S218" s="9" t="s">
        <v>59</v>
      </c>
      <c r="T218" s="9">
        <v>100</v>
      </c>
      <c r="U218" s="9" t="s">
        <v>59</v>
      </c>
      <c r="V218" s="9">
        <v>100</v>
      </c>
      <c r="W218" s="9" t="s">
        <v>59</v>
      </c>
      <c r="X218" s="9">
        <v>0</v>
      </c>
      <c r="Y218" s="9" t="s">
        <v>59</v>
      </c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11">
        <v>0</v>
      </c>
      <c r="AZ218" s="11">
        <v>0</v>
      </c>
      <c r="BA218" s="11">
        <v>0</v>
      </c>
      <c r="BB218" s="11">
        <v>0</v>
      </c>
      <c r="BC218" s="11">
        <v>0</v>
      </c>
      <c r="BD218" s="2" t="str">
        <f t="shared" si="16"/>
        <v/>
      </c>
      <c r="BE218" s="2">
        <f t="shared" si="17"/>
        <v>0</v>
      </c>
    </row>
    <row r="219" spans="1:57" s="12" customFormat="1" ht="15.75" x14ac:dyDescent="0.25">
      <c r="A219" s="9" t="str">
        <f>IF(C219=C218,"",COUNTIF($A$7:A218,"&gt;0")+1)</f>
        <v/>
      </c>
      <c r="B219" s="9" t="s">
        <v>153</v>
      </c>
      <c r="C219" s="9" t="s">
        <v>180</v>
      </c>
      <c r="D219" s="9" t="s">
        <v>181</v>
      </c>
      <c r="E219" s="9" t="str">
        <f t="shared" si="15"/>
        <v/>
      </c>
      <c r="F219" s="9" t="str">
        <f t="shared" si="18"/>
        <v/>
      </c>
      <c r="G219" s="9" t="s">
        <v>256</v>
      </c>
      <c r="H219" s="9" t="s">
        <v>60</v>
      </c>
      <c r="I219" s="9" t="s">
        <v>334</v>
      </c>
      <c r="J219" s="9">
        <v>0</v>
      </c>
      <c r="K219" s="9" t="s">
        <v>57</v>
      </c>
      <c r="L219" s="9">
        <v>11.72</v>
      </c>
      <c r="M219" s="9" t="s">
        <v>61</v>
      </c>
      <c r="N219" s="9">
        <v>104.34</v>
      </c>
      <c r="O219" s="9" t="s">
        <v>62</v>
      </c>
      <c r="P219" s="9">
        <v>0</v>
      </c>
      <c r="Q219" s="9" t="s">
        <v>58</v>
      </c>
      <c r="R219" s="9">
        <v>100</v>
      </c>
      <c r="S219" s="9" t="s">
        <v>59</v>
      </c>
      <c r="T219" s="9">
        <v>100</v>
      </c>
      <c r="U219" s="9" t="s">
        <v>59</v>
      </c>
      <c r="V219" s="9">
        <v>0</v>
      </c>
      <c r="W219" s="9" t="s">
        <v>59</v>
      </c>
      <c r="X219" s="9">
        <v>0</v>
      </c>
      <c r="Y219" s="9" t="s">
        <v>59</v>
      </c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11">
        <v>0</v>
      </c>
      <c r="AZ219" s="11">
        <v>0</v>
      </c>
      <c r="BA219" s="11">
        <v>0</v>
      </c>
      <c r="BB219" s="11">
        <v>0</v>
      </c>
      <c r="BC219" s="11">
        <v>0</v>
      </c>
      <c r="BD219" s="2" t="str">
        <f t="shared" si="16"/>
        <v/>
      </c>
      <c r="BE219" s="2">
        <f t="shared" si="17"/>
        <v>0</v>
      </c>
    </row>
    <row r="220" spans="1:57" s="12" customFormat="1" ht="15.75" x14ac:dyDescent="0.25">
      <c r="A220" s="9">
        <f>IF(C220=C219,"",COUNTIF($A$7:A219,"&gt;0")+1)</f>
        <v>57</v>
      </c>
      <c r="B220" s="6" t="s">
        <v>153</v>
      </c>
      <c r="C220" s="6" t="s">
        <v>182</v>
      </c>
      <c r="D220" s="6" t="s">
        <v>183</v>
      </c>
      <c r="E220" s="9" t="str">
        <f t="shared" si="15"/>
        <v>A</v>
      </c>
      <c r="F220" s="9" t="str">
        <f t="shared" si="18"/>
        <v>TAIP</v>
      </c>
      <c r="G220" s="6" t="s">
        <v>461</v>
      </c>
      <c r="H220" s="6" t="s">
        <v>60</v>
      </c>
      <c r="I220" s="6" t="s">
        <v>260</v>
      </c>
      <c r="J220" s="6">
        <v>0</v>
      </c>
      <c r="K220" s="6" t="s">
        <v>57</v>
      </c>
      <c r="L220" s="6">
        <v>40.06</v>
      </c>
      <c r="M220" s="6" t="s">
        <v>61</v>
      </c>
      <c r="N220" s="6">
        <v>78.400000000000006</v>
      </c>
      <c r="O220" s="6" t="s">
        <v>62</v>
      </c>
      <c r="P220" s="6">
        <v>0</v>
      </c>
      <c r="Q220" s="6"/>
      <c r="R220" s="6">
        <v>100</v>
      </c>
      <c r="S220" s="6" t="s">
        <v>59</v>
      </c>
      <c r="T220" s="6">
        <v>100</v>
      </c>
      <c r="U220" s="6" t="s">
        <v>59</v>
      </c>
      <c r="V220" s="6">
        <v>0</v>
      </c>
      <c r="W220" s="6" t="s">
        <v>59</v>
      </c>
      <c r="X220" s="6">
        <v>0</v>
      </c>
      <c r="Y220" s="6" t="s">
        <v>59</v>
      </c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2">
        <f t="shared" si="16"/>
        <v>85.6</v>
      </c>
      <c r="BE220" s="2">
        <f t="shared" si="17"/>
        <v>85.6</v>
      </c>
    </row>
    <row r="221" spans="1:57" s="12" customFormat="1" ht="15.75" x14ac:dyDescent="0.25">
      <c r="A221" s="9" t="str">
        <f>IF(C221=C220,"",COUNTIF($A$7:A220,"&gt;0")+1)</f>
        <v/>
      </c>
      <c r="B221" s="6" t="s">
        <v>153</v>
      </c>
      <c r="C221" s="6" t="s">
        <v>182</v>
      </c>
      <c r="D221" s="6" t="s">
        <v>183</v>
      </c>
      <c r="E221" s="9" t="str">
        <f t="shared" si="15"/>
        <v/>
      </c>
      <c r="F221" s="9" t="str">
        <f t="shared" si="18"/>
        <v/>
      </c>
      <c r="G221" s="6" t="s">
        <v>461</v>
      </c>
      <c r="H221" s="6" t="s">
        <v>60</v>
      </c>
      <c r="I221" s="6" t="s">
        <v>329</v>
      </c>
      <c r="J221" s="6">
        <v>29.34</v>
      </c>
      <c r="K221" s="6" t="s">
        <v>57</v>
      </c>
      <c r="L221" s="6">
        <v>38.1</v>
      </c>
      <c r="M221" s="6" t="s">
        <v>61</v>
      </c>
      <c r="N221" s="6">
        <v>76.599999999999994</v>
      </c>
      <c r="O221" s="6" t="s">
        <v>62</v>
      </c>
      <c r="P221" s="6">
        <v>0</v>
      </c>
      <c r="Q221" s="6"/>
      <c r="R221" s="6">
        <v>100</v>
      </c>
      <c r="S221" s="6" t="s">
        <v>59</v>
      </c>
      <c r="T221" s="6">
        <v>100</v>
      </c>
      <c r="U221" s="6" t="s">
        <v>59</v>
      </c>
      <c r="V221" s="6">
        <v>0</v>
      </c>
      <c r="W221" s="6" t="s">
        <v>59</v>
      </c>
      <c r="X221" s="6">
        <v>0</v>
      </c>
      <c r="Y221" s="6" t="s">
        <v>59</v>
      </c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31">
        <v>85.6</v>
      </c>
      <c r="AZ221" s="31">
        <v>0</v>
      </c>
      <c r="BA221" s="31">
        <v>0</v>
      </c>
      <c r="BB221" s="31">
        <v>1.1200000000000001</v>
      </c>
      <c r="BC221" s="31">
        <v>0</v>
      </c>
      <c r="BD221" s="2" t="str">
        <f t="shared" si="16"/>
        <v/>
      </c>
      <c r="BE221" s="2">
        <f t="shared" si="17"/>
        <v>85.6</v>
      </c>
    </row>
    <row r="222" spans="1:57" s="12" customFormat="1" ht="15.75" x14ac:dyDescent="0.25">
      <c r="A222" s="9" t="str">
        <f>IF(C222=C221,"",COUNTIF($A$7:A221,"&gt;0")+1)</f>
        <v/>
      </c>
      <c r="B222" s="6" t="s">
        <v>153</v>
      </c>
      <c r="C222" s="6" t="s">
        <v>182</v>
      </c>
      <c r="D222" s="6" t="s">
        <v>183</v>
      </c>
      <c r="E222" s="9" t="str">
        <f t="shared" si="15"/>
        <v/>
      </c>
      <c r="F222" s="9" t="str">
        <f t="shared" si="18"/>
        <v/>
      </c>
      <c r="G222" s="6" t="s">
        <v>461</v>
      </c>
      <c r="H222" s="6" t="s">
        <v>60</v>
      </c>
      <c r="I222" s="6" t="s">
        <v>255</v>
      </c>
      <c r="J222" s="32">
        <v>26750.26</v>
      </c>
      <c r="K222" s="6" t="s">
        <v>57</v>
      </c>
      <c r="L222" s="6">
        <v>15.6</v>
      </c>
      <c r="M222" s="6" t="s">
        <v>61</v>
      </c>
      <c r="N222" s="6">
        <v>101.34</v>
      </c>
      <c r="O222" s="6" t="s">
        <v>62</v>
      </c>
      <c r="P222" s="6">
        <v>0</v>
      </c>
      <c r="Q222" s="6"/>
      <c r="R222" s="6">
        <v>100</v>
      </c>
      <c r="S222" s="6" t="s">
        <v>59</v>
      </c>
      <c r="T222" s="6">
        <v>100</v>
      </c>
      <c r="U222" s="6" t="s">
        <v>59</v>
      </c>
      <c r="V222" s="6">
        <v>100</v>
      </c>
      <c r="W222" s="6" t="s">
        <v>59</v>
      </c>
      <c r="X222" s="6">
        <v>0</v>
      </c>
      <c r="Y222" s="6" t="s">
        <v>59</v>
      </c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31">
        <v>0</v>
      </c>
      <c r="AZ222" s="30">
        <v>42289.599999999999</v>
      </c>
      <c r="BA222" s="31">
        <v>0</v>
      </c>
      <c r="BB222" s="31">
        <v>0</v>
      </c>
      <c r="BC222" s="31">
        <v>417.3</v>
      </c>
      <c r="BD222" s="2" t="str">
        <f t="shared" si="16"/>
        <v/>
      </c>
      <c r="BE222" s="2">
        <f t="shared" si="17"/>
        <v>85.6</v>
      </c>
    </row>
    <row r="223" spans="1:57" s="12" customFormat="1" ht="15.75" x14ac:dyDescent="0.25">
      <c r="A223" s="9">
        <f>IF(C223=C222,"",COUNTIF($A$7:A222,"&gt;0")+1)</f>
        <v>58</v>
      </c>
      <c r="B223" s="9" t="s">
        <v>153</v>
      </c>
      <c r="C223" s="9" t="s">
        <v>184</v>
      </c>
      <c r="D223" s="9" t="s">
        <v>185</v>
      </c>
      <c r="E223" s="9" t="str">
        <f t="shared" si="15"/>
        <v>A</v>
      </c>
      <c r="F223" s="9" t="str">
        <f t="shared" si="18"/>
        <v/>
      </c>
      <c r="G223" s="9" t="s">
        <v>462</v>
      </c>
      <c r="H223" s="9" t="s">
        <v>60</v>
      </c>
      <c r="I223" s="9" t="s">
        <v>254</v>
      </c>
      <c r="J223" s="9">
        <v>20578.129000000001</v>
      </c>
      <c r="K223" s="9" t="s">
        <v>57</v>
      </c>
      <c r="L223" s="9">
        <v>38.1</v>
      </c>
      <c r="M223" s="9" t="s">
        <v>61</v>
      </c>
      <c r="N223" s="9">
        <v>56.1</v>
      </c>
      <c r="O223" s="9" t="s">
        <v>62</v>
      </c>
      <c r="P223" s="9">
        <v>0</v>
      </c>
      <c r="Q223" s="9" t="s">
        <v>58</v>
      </c>
      <c r="R223" s="9">
        <v>100</v>
      </c>
      <c r="S223" s="9" t="s">
        <v>59</v>
      </c>
      <c r="T223" s="9">
        <v>100</v>
      </c>
      <c r="U223" s="9" t="s">
        <v>59</v>
      </c>
      <c r="V223" s="9">
        <v>0</v>
      </c>
      <c r="W223" s="9" t="s">
        <v>59</v>
      </c>
      <c r="X223" s="9">
        <v>0</v>
      </c>
      <c r="Y223" s="9" t="s">
        <v>59</v>
      </c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11">
        <v>43983.898705890009</v>
      </c>
      <c r="AZ223" s="11">
        <v>0</v>
      </c>
      <c r="BA223" s="11">
        <v>0</v>
      </c>
      <c r="BB223" s="11">
        <v>784.0267149</v>
      </c>
      <c r="BC223" s="11">
        <v>0</v>
      </c>
      <c r="BD223" s="2">
        <f t="shared" si="16"/>
        <v>44363.336141533007</v>
      </c>
      <c r="BE223" s="2">
        <f t="shared" si="17"/>
        <v>44363.336141533007</v>
      </c>
    </row>
    <row r="224" spans="1:57" s="12" customFormat="1" ht="15.75" x14ac:dyDescent="0.25">
      <c r="A224" s="9" t="str">
        <f>IF(C224=C223,"",COUNTIF($A$7:A223,"&gt;0")+1)</f>
        <v/>
      </c>
      <c r="B224" s="9" t="s">
        <v>153</v>
      </c>
      <c r="C224" s="9" t="s">
        <v>184</v>
      </c>
      <c r="D224" s="9" t="s">
        <v>185</v>
      </c>
      <c r="E224" s="9" t="str">
        <f t="shared" si="15"/>
        <v/>
      </c>
      <c r="F224" s="9" t="str">
        <f t="shared" si="18"/>
        <v/>
      </c>
      <c r="G224" s="9" t="s">
        <v>462</v>
      </c>
      <c r="H224" s="9" t="s">
        <v>60</v>
      </c>
      <c r="I224" s="9" t="s">
        <v>318</v>
      </c>
      <c r="J224" s="9">
        <v>121.13</v>
      </c>
      <c r="K224" s="9" t="s">
        <v>57</v>
      </c>
      <c r="L224" s="9">
        <v>43.07</v>
      </c>
      <c r="M224" s="9" t="s">
        <v>61</v>
      </c>
      <c r="N224" s="9">
        <v>72.73</v>
      </c>
      <c r="O224" s="9" t="s">
        <v>62</v>
      </c>
      <c r="P224" s="9">
        <v>0</v>
      </c>
      <c r="Q224" s="9" t="s">
        <v>58</v>
      </c>
      <c r="R224" s="9">
        <v>100</v>
      </c>
      <c r="S224" s="9" t="s">
        <v>59</v>
      </c>
      <c r="T224" s="9">
        <v>100</v>
      </c>
      <c r="U224" s="9" t="s">
        <v>59</v>
      </c>
      <c r="V224" s="9">
        <v>0</v>
      </c>
      <c r="W224" s="9" t="s">
        <v>59</v>
      </c>
      <c r="X224" s="9">
        <v>0</v>
      </c>
      <c r="Y224" s="9" t="s">
        <v>59</v>
      </c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11">
        <v>379.43743564300001</v>
      </c>
      <c r="AZ224" s="11">
        <v>0</v>
      </c>
      <c r="BA224" s="11">
        <v>0</v>
      </c>
      <c r="BB224" s="11">
        <v>5.2170690999999998</v>
      </c>
      <c r="BC224" s="11">
        <v>0</v>
      </c>
      <c r="BD224" s="2" t="str">
        <f t="shared" si="16"/>
        <v/>
      </c>
      <c r="BE224" s="2">
        <f t="shared" si="17"/>
        <v>44363.336141533007</v>
      </c>
    </row>
    <row r="225" spans="1:57" s="12" customFormat="1" ht="15.75" x14ac:dyDescent="0.25">
      <c r="A225" s="9">
        <f>IF(C225=C224,"",COUNTIF($A$7:A224,"&gt;0")+1)</f>
        <v>59</v>
      </c>
      <c r="B225" s="6" t="s">
        <v>186</v>
      </c>
      <c r="C225" s="6" t="s">
        <v>187</v>
      </c>
      <c r="D225" s="6" t="s">
        <v>188</v>
      </c>
      <c r="E225" s="9" t="str">
        <f t="shared" si="15"/>
        <v>A</v>
      </c>
      <c r="F225" s="9" t="str">
        <f t="shared" si="18"/>
        <v>TAIP</v>
      </c>
      <c r="G225" s="6" t="s">
        <v>458</v>
      </c>
      <c r="H225" s="6" t="s">
        <v>60</v>
      </c>
      <c r="I225" s="6" t="s">
        <v>287</v>
      </c>
      <c r="J225" s="6">
        <v>6641.067</v>
      </c>
      <c r="K225" s="6" t="s">
        <v>65</v>
      </c>
      <c r="L225" s="6">
        <v>33.49</v>
      </c>
      <c r="M225" s="6" t="s">
        <v>66</v>
      </c>
      <c r="N225" s="6">
        <v>55.53</v>
      </c>
      <c r="O225" s="6" t="s">
        <v>62</v>
      </c>
      <c r="P225" s="6">
        <v>0</v>
      </c>
      <c r="Q225" s="6" t="s">
        <v>58</v>
      </c>
      <c r="R225" s="6">
        <v>100</v>
      </c>
      <c r="S225" s="6" t="s">
        <v>59</v>
      </c>
      <c r="T225" s="6">
        <v>100</v>
      </c>
      <c r="U225" s="6" t="s">
        <v>59</v>
      </c>
      <c r="V225" s="6">
        <v>0</v>
      </c>
      <c r="W225" s="6" t="s">
        <v>59</v>
      </c>
      <c r="X225" s="6">
        <v>0</v>
      </c>
      <c r="Y225" s="6" t="s">
        <v>59</v>
      </c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31">
        <v>12350.390307579899</v>
      </c>
      <c r="AZ225" s="31">
        <v>0</v>
      </c>
      <c r="BA225" s="31">
        <v>0</v>
      </c>
      <c r="BB225" s="31">
        <v>222.40933383000001</v>
      </c>
      <c r="BC225" s="31">
        <v>0</v>
      </c>
      <c r="BD225" s="2">
        <f t="shared" si="16"/>
        <v>15819.202611803699</v>
      </c>
      <c r="BE225" s="2">
        <f t="shared" si="17"/>
        <v>15819.202611803699</v>
      </c>
    </row>
    <row r="226" spans="1:57" s="12" customFormat="1" ht="15.75" x14ac:dyDescent="0.25">
      <c r="A226" s="9" t="str">
        <f>IF(C226=C225,"",COUNTIF($A$7:A225,"&gt;0")+1)</f>
        <v/>
      </c>
      <c r="B226" s="6" t="s">
        <v>186</v>
      </c>
      <c r="C226" s="6" t="s">
        <v>187</v>
      </c>
      <c r="D226" s="6" t="s">
        <v>188</v>
      </c>
      <c r="E226" s="9" t="str">
        <f t="shared" si="15"/>
        <v/>
      </c>
      <c r="F226" s="9" t="str">
        <f t="shared" si="18"/>
        <v/>
      </c>
      <c r="G226" s="6" t="s">
        <v>458</v>
      </c>
      <c r="H226" s="6" t="s">
        <v>60</v>
      </c>
      <c r="I226" s="6" t="s">
        <v>288</v>
      </c>
      <c r="J226" s="6">
        <v>1842.2159999999999</v>
      </c>
      <c r="K226" s="6" t="s">
        <v>65</v>
      </c>
      <c r="L226" s="6">
        <v>33.49</v>
      </c>
      <c r="M226" s="6" t="s">
        <v>66</v>
      </c>
      <c r="N226" s="6">
        <v>55.53</v>
      </c>
      <c r="O226" s="6" t="s">
        <v>62</v>
      </c>
      <c r="P226" s="6">
        <v>0</v>
      </c>
      <c r="Q226" s="6" t="s">
        <v>58</v>
      </c>
      <c r="R226" s="6">
        <v>100</v>
      </c>
      <c r="S226" s="6" t="s">
        <v>59</v>
      </c>
      <c r="T226" s="6">
        <v>100</v>
      </c>
      <c r="U226" s="6" t="s">
        <v>59</v>
      </c>
      <c r="V226" s="6">
        <v>0</v>
      </c>
      <c r="W226" s="6" t="s">
        <v>59</v>
      </c>
      <c r="X226" s="6">
        <v>0</v>
      </c>
      <c r="Y226" s="6" t="s">
        <v>59</v>
      </c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31">
        <v>3425.9685425351995</v>
      </c>
      <c r="AZ226" s="31">
        <v>0</v>
      </c>
      <c r="BA226" s="31">
        <v>0</v>
      </c>
      <c r="BB226" s="31">
        <v>61.69581384</v>
      </c>
      <c r="BC226" s="31">
        <v>0</v>
      </c>
      <c r="BD226" s="2" t="str">
        <f t="shared" si="16"/>
        <v/>
      </c>
      <c r="BE226" s="2">
        <f t="shared" si="17"/>
        <v>15819.202611803699</v>
      </c>
    </row>
    <row r="227" spans="1:57" s="12" customFormat="1" ht="15.75" x14ac:dyDescent="0.25">
      <c r="A227" s="9" t="str">
        <f>IF(C227=C226,"",COUNTIF($A$7:A226,"&gt;0")+1)</f>
        <v/>
      </c>
      <c r="B227" s="6" t="s">
        <v>186</v>
      </c>
      <c r="C227" s="6" t="s">
        <v>187</v>
      </c>
      <c r="D227" s="6" t="s">
        <v>188</v>
      </c>
      <c r="E227" s="9" t="str">
        <f t="shared" si="15"/>
        <v/>
      </c>
      <c r="F227" s="9" t="str">
        <f t="shared" si="18"/>
        <v/>
      </c>
      <c r="G227" s="6" t="s">
        <v>458</v>
      </c>
      <c r="H227" s="6" t="s">
        <v>60</v>
      </c>
      <c r="I227" s="6" t="s">
        <v>289</v>
      </c>
      <c r="J227" s="6">
        <v>23.038</v>
      </c>
      <c r="K227" s="6" t="s">
        <v>65</v>
      </c>
      <c r="L227" s="6">
        <v>33.49</v>
      </c>
      <c r="M227" s="6" t="s">
        <v>66</v>
      </c>
      <c r="N227" s="6">
        <v>55.53</v>
      </c>
      <c r="O227" s="6" t="s">
        <v>62</v>
      </c>
      <c r="P227" s="6">
        <v>0</v>
      </c>
      <c r="Q227" s="6" t="s">
        <v>58</v>
      </c>
      <c r="R227" s="6">
        <v>100</v>
      </c>
      <c r="S227" s="6" t="s">
        <v>59</v>
      </c>
      <c r="T227" s="6">
        <v>100</v>
      </c>
      <c r="U227" s="6" t="s">
        <v>59</v>
      </c>
      <c r="V227" s="6">
        <v>0</v>
      </c>
      <c r="W227" s="6" t="s">
        <v>59</v>
      </c>
      <c r="X227" s="6">
        <v>0</v>
      </c>
      <c r="Y227" s="6" t="s">
        <v>59</v>
      </c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31">
        <v>42.843761688599997</v>
      </c>
      <c r="AZ227" s="31">
        <v>0</v>
      </c>
      <c r="BA227" s="31">
        <v>0</v>
      </c>
      <c r="BB227" s="31">
        <v>0.77154262000000007</v>
      </c>
      <c r="BC227" s="31">
        <v>0</v>
      </c>
      <c r="BD227" s="2" t="str">
        <f t="shared" si="16"/>
        <v/>
      </c>
      <c r="BE227" s="2">
        <f t="shared" si="17"/>
        <v>15819.202611803699</v>
      </c>
    </row>
    <row r="228" spans="1:57" s="12" customFormat="1" ht="15.75" x14ac:dyDescent="0.25">
      <c r="A228" s="9">
        <f>IF(C228=C227,"",COUNTIF($A$7:A227,"&gt;0")+1)</f>
        <v>60</v>
      </c>
      <c r="B228" s="9" t="s">
        <v>186</v>
      </c>
      <c r="C228" s="9" t="s">
        <v>189</v>
      </c>
      <c r="D228" s="9" t="s">
        <v>190</v>
      </c>
      <c r="E228" s="9" t="str">
        <f t="shared" si="15"/>
        <v>A</v>
      </c>
      <c r="F228" s="9" t="str">
        <f t="shared" si="18"/>
        <v>TAIP</v>
      </c>
      <c r="G228" s="9" t="s">
        <v>292</v>
      </c>
      <c r="H228" s="9" t="s">
        <v>60</v>
      </c>
      <c r="I228" s="9" t="s">
        <v>254</v>
      </c>
      <c r="J228" s="9">
        <v>10089.451999999999</v>
      </c>
      <c r="K228" s="9" t="s">
        <v>65</v>
      </c>
      <c r="L228" s="9">
        <v>34.11</v>
      </c>
      <c r="M228" s="9" t="s">
        <v>66</v>
      </c>
      <c r="N228" s="9">
        <v>55.37</v>
      </c>
      <c r="O228" s="9" t="s">
        <v>62</v>
      </c>
      <c r="P228" s="9">
        <v>0</v>
      </c>
      <c r="Q228" s="9" t="s">
        <v>58</v>
      </c>
      <c r="R228" s="9">
        <v>100</v>
      </c>
      <c r="S228" s="9" t="s">
        <v>59</v>
      </c>
      <c r="T228" s="9">
        <v>100</v>
      </c>
      <c r="U228" s="9" t="s">
        <v>59</v>
      </c>
      <c r="V228" s="9">
        <v>0</v>
      </c>
      <c r="W228" s="9" t="s">
        <v>59</v>
      </c>
      <c r="X228" s="9">
        <v>0</v>
      </c>
      <c r="Y228" s="9" t="s">
        <v>59</v>
      </c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11">
        <v>19055.652371456399</v>
      </c>
      <c r="AZ228" s="11">
        <v>0</v>
      </c>
      <c r="BA228" s="11">
        <v>0</v>
      </c>
      <c r="BB228" s="11">
        <v>344.15120771999995</v>
      </c>
      <c r="BC228" s="11">
        <v>0</v>
      </c>
      <c r="BD228" s="2">
        <f t="shared" si="16"/>
        <v>19055.652371456399</v>
      </c>
      <c r="BE228" s="2">
        <f t="shared" si="17"/>
        <v>19055.652371456399</v>
      </c>
    </row>
    <row r="229" spans="1:57" s="12" customFormat="1" ht="15.75" x14ac:dyDescent="0.25">
      <c r="A229" s="9" t="str">
        <f>IF(C229=C228,"",COUNTIF($A$7:A228,"&gt;0")+1)</f>
        <v/>
      </c>
      <c r="B229" s="9" t="s">
        <v>186</v>
      </c>
      <c r="C229" s="9" t="s">
        <v>189</v>
      </c>
      <c r="D229" s="9" t="s">
        <v>190</v>
      </c>
      <c r="E229" s="9" t="str">
        <f t="shared" si="15"/>
        <v/>
      </c>
      <c r="F229" s="9" t="str">
        <f t="shared" si="18"/>
        <v/>
      </c>
      <c r="G229" s="9" t="s">
        <v>292</v>
      </c>
      <c r="H229" s="9" t="s">
        <v>60</v>
      </c>
      <c r="I229" s="9" t="s">
        <v>319</v>
      </c>
      <c r="J229" s="9">
        <v>34667.400119999998</v>
      </c>
      <c r="K229" s="9" t="s">
        <v>57</v>
      </c>
      <c r="L229" s="9">
        <v>15.6</v>
      </c>
      <c r="M229" s="9" t="s">
        <v>61</v>
      </c>
      <c r="N229" s="9">
        <v>101.34</v>
      </c>
      <c r="O229" s="9" t="s">
        <v>62</v>
      </c>
      <c r="P229" s="9">
        <v>0</v>
      </c>
      <c r="Q229" s="9" t="s">
        <v>58</v>
      </c>
      <c r="R229" s="9">
        <v>100</v>
      </c>
      <c r="S229" s="9" t="s">
        <v>59</v>
      </c>
      <c r="T229" s="9">
        <v>100</v>
      </c>
      <c r="U229" s="9" t="s">
        <v>59</v>
      </c>
      <c r="V229" s="9">
        <v>100</v>
      </c>
      <c r="W229" s="9" t="s">
        <v>59</v>
      </c>
      <c r="X229" s="9">
        <v>0</v>
      </c>
      <c r="Y229" s="9" t="s">
        <v>59</v>
      </c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11">
        <v>0</v>
      </c>
      <c r="AZ229" s="11">
        <v>54805.831519308478</v>
      </c>
      <c r="BA229" s="11">
        <v>0</v>
      </c>
      <c r="BB229" s="11">
        <v>0</v>
      </c>
      <c r="BC229" s="11">
        <v>540.81144187200005</v>
      </c>
      <c r="BD229" s="2" t="str">
        <f t="shared" si="16"/>
        <v/>
      </c>
      <c r="BE229" s="2">
        <f t="shared" si="17"/>
        <v>19055.652371456399</v>
      </c>
    </row>
    <row r="230" spans="1:57" s="12" customFormat="1" ht="15.75" x14ac:dyDescent="0.25">
      <c r="A230" s="9">
        <f>IF(C230=C229,"",COUNTIF($A$7:A229,"&gt;0")+1)</f>
        <v>61</v>
      </c>
      <c r="B230" s="6" t="s">
        <v>186</v>
      </c>
      <c r="C230" s="6" t="s">
        <v>191</v>
      </c>
      <c r="D230" s="6" t="s">
        <v>192</v>
      </c>
      <c r="E230" s="9" t="str">
        <f t="shared" si="15"/>
        <v>A</v>
      </c>
      <c r="F230" s="9" t="str">
        <f t="shared" si="18"/>
        <v>TAIP</v>
      </c>
      <c r="G230" s="6" t="s">
        <v>461</v>
      </c>
      <c r="H230" s="6" t="s">
        <v>60</v>
      </c>
      <c r="I230" s="6" t="s">
        <v>72</v>
      </c>
      <c r="J230" s="32">
        <v>2680.72</v>
      </c>
      <c r="K230" s="6" t="s">
        <v>65</v>
      </c>
      <c r="L230" s="6">
        <v>33.49</v>
      </c>
      <c r="M230" s="6" t="s">
        <v>66</v>
      </c>
      <c r="N230" s="6">
        <v>55.53</v>
      </c>
      <c r="O230" s="6" t="s">
        <v>62</v>
      </c>
      <c r="P230" s="6">
        <v>0</v>
      </c>
      <c r="Q230" s="6"/>
      <c r="R230" s="6">
        <v>100</v>
      </c>
      <c r="S230" s="6" t="s">
        <v>59</v>
      </c>
      <c r="T230" s="6">
        <v>100</v>
      </c>
      <c r="U230" s="6" t="s">
        <v>59</v>
      </c>
      <c r="V230" s="6">
        <v>0</v>
      </c>
      <c r="W230" s="6" t="s">
        <v>59</v>
      </c>
      <c r="X230" s="6">
        <v>0</v>
      </c>
      <c r="Y230" s="6" t="s">
        <v>59</v>
      </c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30">
        <v>4985.3</v>
      </c>
      <c r="AZ230" s="31">
        <v>0</v>
      </c>
      <c r="BA230" s="31">
        <v>0</v>
      </c>
      <c r="BB230" s="31">
        <v>89.78</v>
      </c>
      <c r="BC230" s="31">
        <v>0</v>
      </c>
      <c r="BD230" s="2">
        <f t="shared" si="16"/>
        <v>6075.3</v>
      </c>
      <c r="BE230" s="2">
        <f t="shared" si="17"/>
        <v>6075.3</v>
      </c>
    </row>
    <row r="231" spans="1:57" s="12" customFormat="1" ht="15.75" x14ac:dyDescent="0.25">
      <c r="A231" s="9" t="str">
        <f>IF(C231=C230,"",COUNTIF($A$7:A230,"&gt;0")+1)</f>
        <v/>
      </c>
      <c r="B231" s="6" t="s">
        <v>186</v>
      </c>
      <c r="C231" s="6" t="s">
        <v>191</v>
      </c>
      <c r="D231" s="6" t="s">
        <v>192</v>
      </c>
      <c r="E231" s="9" t="str">
        <f t="shared" si="15"/>
        <v/>
      </c>
      <c r="F231" s="9" t="str">
        <f t="shared" si="18"/>
        <v/>
      </c>
      <c r="G231" s="6" t="s">
        <v>461</v>
      </c>
      <c r="H231" s="6" t="s">
        <v>60</v>
      </c>
      <c r="I231" s="6" t="s">
        <v>75</v>
      </c>
      <c r="J231" s="6">
        <v>347.05</v>
      </c>
      <c r="K231" s="6" t="s">
        <v>57</v>
      </c>
      <c r="L231" s="6">
        <v>40.06</v>
      </c>
      <c r="M231" s="6" t="s">
        <v>61</v>
      </c>
      <c r="N231" s="6">
        <v>78.400000000000006</v>
      </c>
      <c r="O231" s="6" t="s">
        <v>62</v>
      </c>
      <c r="P231" s="6">
        <v>0</v>
      </c>
      <c r="Q231" s="6"/>
      <c r="R231" s="6">
        <v>100</v>
      </c>
      <c r="S231" s="6" t="s">
        <v>59</v>
      </c>
      <c r="T231" s="6">
        <v>100</v>
      </c>
      <c r="U231" s="6" t="s">
        <v>59</v>
      </c>
      <c r="V231" s="6">
        <v>0</v>
      </c>
      <c r="W231" s="6" t="s">
        <v>59</v>
      </c>
      <c r="X231" s="6">
        <v>0</v>
      </c>
      <c r="Y231" s="6" t="s">
        <v>59</v>
      </c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30">
        <v>1090</v>
      </c>
      <c r="AZ231" s="31">
        <v>0</v>
      </c>
      <c r="BA231" s="31">
        <v>0</v>
      </c>
      <c r="BB231" s="31">
        <v>13.9</v>
      </c>
      <c r="BC231" s="31">
        <v>0</v>
      </c>
      <c r="BD231" s="2" t="str">
        <f t="shared" si="16"/>
        <v/>
      </c>
      <c r="BE231" s="2">
        <f t="shared" si="17"/>
        <v>6075.3</v>
      </c>
    </row>
    <row r="232" spans="1:57" s="12" customFormat="1" ht="15.75" x14ac:dyDescent="0.25">
      <c r="A232" s="9" t="str">
        <f>IF(C232=C231,"",COUNTIF($A$7:A231,"&gt;0")+1)</f>
        <v/>
      </c>
      <c r="B232" s="6" t="s">
        <v>186</v>
      </c>
      <c r="C232" s="6" t="s">
        <v>191</v>
      </c>
      <c r="D232" s="6" t="s">
        <v>192</v>
      </c>
      <c r="E232" s="9" t="str">
        <f t="shared" si="15"/>
        <v/>
      </c>
      <c r="F232" s="9" t="str">
        <f t="shared" si="18"/>
        <v/>
      </c>
      <c r="G232" s="6" t="s">
        <v>461</v>
      </c>
      <c r="H232" s="6" t="s">
        <v>60</v>
      </c>
      <c r="I232" s="6" t="s">
        <v>255</v>
      </c>
      <c r="J232" s="32">
        <v>63429.25</v>
      </c>
      <c r="K232" s="6" t="s">
        <v>57</v>
      </c>
      <c r="L232" s="6">
        <v>15.6</v>
      </c>
      <c r="M232" s="6" t="s">
        <v>61</v>
      </c>
      <c r="N232" s="6">
        <v>101.34</v>
      </c>
      <c r="O232" s="6" t="s">
        <v>62</v>
      </c>
      <c r="P232" s="6">
        <v>0</v>
      </c>
      <c r="Q232" s="6"/>
      <c r="R232" s="6">
        <v>100</v>
      </c>
      <c r="S232" s="6" t="s">
        <v>59</v>
      </c>
      <c r="T232" s="6">
        <v>100</v>
      </c>
      <c r="U232" s="6" t="s">
        <v>59</v>
      </c>
      <c r="V232" s="6">
        <v>100</v>
      </c>
      <c r="W232" s="6" t="s">
        <v>59</v>
      </c>
      <c r="X232" s="6">
        <v>0</v>
      </c>
      <c r="Y232" s="6" t="s">
        <v>59</v>
      </c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31">
        <v>0</v>
      </c>
      <c r="AZ232" s="30">
        <v>100275.6</v>
      </c>
      <c r="BA232" s="31">
        <v>0</v>
      </c>
      <c r="BB232" s="31">
        <v>0</v>
      </c>
      <c r="BC232" s="31">
        <v>989.5</v>
      </c>
      <c r="BD232" s="2" t="str">
        <f t="shared" si="16"/>
        <v/>
      </c>
      <c r="BE232" s="2">
        <f t="shared" si="17"/>
        <v>6075.3</v>
      </c>
    </row>
    <row r="233" spans="1:57" s="12" customFormat="1" ht="15.75" x14ac:dyDescent="0.25">
      <c r="A233" s="9" t="str">
        <f>IF(C233=C232,"",COUNTIF($A$7:A232,"&gt;0")+1)</f>
        <v/>
      </c>
      <c r="B233" s="6" t="s">
        <v>186</v>
      </c>
      <c r="C233" s="6" t="s">
        <v>191</v>
      </c>
      <c r="D233" s="6" t="s">
        <v>192</v>
      </c>
      <c r="E233" s="9" t="str">
        <f t="shared" si="15"/>
        <v/>
      </c>
      <c r="F233" s="9" t="str">
        <f t="shared" si="18"/>
        <v/>
      </c>
      <c r="G233" s="6" t="s">
        <v>461</v>
      </c>
      <c r="H233" s="6" t="s">
        <v>60</v>
      </c>
      <c r="I233" s="6" t="s">
        <v>366</v>
      </c>
      <c r="J233" s="6">
        <v>0</v>
      </c>
      <c r="K233" s="6" t="s">
        <v>57</v>
      </c>
      <c r="L233" s="6">
        <v>38.1</v>
      </c>
      <c r="M233" s="6" t="s">
        <v>61</v>
      </c>
      <c r="N233" s="6">
        <v>76.599999999999994</v>
      </c>
      <c r="O233" s="6" t="s">
        <v>62</v>
      </c>
      <c r="P233" s="6">
        <v>0</v>
      </c>
      <c r="Q233" s="6"/>
      <c r="R233" s="6">
        <v>100</v>
      </c>
      <c r="S233" s="6" t="s">
        <v>59</v>
      </c>
      <c r="T233" s="6">
        <v>100</v>
      </c>
      <c r="U233" s="6" t="s">
        <v>59</v>
      </c>
      <c r="V233" s="6">
        <v>0</v>
      </c>
      <c r="W233" s="6" t="s">
        <v>59</v>
      </c>
      <c r="X233" s="6">
        <v>0</v>
      </c>
      <c r="Y233" s="6" t="s">
        <v>59</v>
      </c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31">
        <v>0</v>
      </c>
      <c r="AZ233" s="31">
        <v>0</v>
      </c>
      <c r="BA233" s="31">
        <v>0</v>
      </c>
      <c r="BB233" s="31">
        <v>0</v>
      </c>
      <c r="BC233" s="31">
        <v>0</v>
      </c>
      <c r="BD233" s="2" t="str">
        <f t="shared" si="16"/>
        <v/>
      </c>
      <c r="BE233" s="2">
        <f t="shared" si="17"/>
        <v>6075.3</v>
      </c>
    </row>
    <row r="234" spans="1:57" s="12" customFormat="1" ht="15.75" x14ac:dyDescent="0.25">
      <c r="A234" s="9" t="str">
        <f>IF(C234=C233,"",COUNTIF($A$7:A233,"&gt;0")+1)</f>
        <v/>
      </c>
      <c r="B234" s="6" t="s">
        <v>186</v>
      </c>
      <c r="C234" s="6" t="s">
        <v>191</v>
      </c>
      <c r="D234" s="6" t="s">
        <v>192</v>
      </c>
      <c r="E234" s="9" t="str">
        <f t="shared" si="15"/>
        <v/>
      </c>
      <c r="F234" s="9" t="str">
        <f t="shared" si="18"/>
        <v/>
      </c>
      <c r="G234" s="6" t="s">
        <v>461</v>
      </c>
      <c r="H234" s="6" t="s">
        <v>60</v>
      </c>
      <c r="I234" s="6" t="s">
        <v>367</v>
      </c>
      <c r="J234" s="6">
        <v>0</v>
      </c>
      <c r="K234" s="6" t="s">
        <v>57</v>
      </c>
      <c r="L234" s="6">
        <v>46.42</v>
      </c>
      <c r="M234" s="6" t="s">
        <v>61</v>
      </c>
      <c r="N234" s="6">
        <v>66.34</v>
      </c>
      <c r="O234" s="6" t="s">
        <v>62</v>
      </c>
      <c r="P234" s="6">
        <v>0</v>
      </c>
      <c r="Q234" s="6"/>
      <c r="R234" s="6">
        <v>100</v>
      </c>
      <c r="S234" s="6" t="s">
        <v>59</v>
      </c>
      <c r="T234" s="6">
        <v>100</v>
      </c>
      <c r="U234" s="6" t="s">
        <v>59</v>
      </c>
      <c r="V234" s="6">
        <v>0</v>
      </c>
      <c r="W234" s="6" t="s">
        <v>59</v>
      </c>
      <c r="X234" s="6">
        <v>0</v>
      </c>
      <c r="Y234" s="6" t="s">
        <v>59</v>
      </c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31">
        <v>0</v>
      </c>
      <c r="AZ234" s="31">
        <v>0</v>
      </c>
      <c r="BA234" s="31">
        <v>0</v>
      </c>
      <c r="BB234" s="31">
        <v>0</v>
      </c>
      <c r="BC234" s="31">
        <v>0</v>
      </c>
      <c r="BD234" s="2" t="str">
        <f t="shared" si="16"/>
        <v/>
      </c>
      <c r="BE234" s="2">
        <f t="shared" si="17"/>
        <v>6075.3</v>
      </c>
    </row>
    <row r="235" spans="1:57" s="12" customFormat="1" ht="15.75" x14ac:dyDescent="0.25">
      <c r="A235" s="9" t="str">
        <f>IF(C235=C234,"",COUNTIF($A$7:A234,"&gt;0")+1)</f>
        <v/>
      </c>
      <c r="B235" s="6" t="s">
        <v>186</v>
      </c>
      <c r="C235" s="6" t="s">
        <v>191</v>
      </c>
      <c r="D235" s="6" t="s">
        <v>192</v>
      </c>
      <c r="E235" s="9" t="str">
        <f t="shared" si="15"/>
        <v/>
      </c>
      <c r="F235" s="9" t="str">
        <f t="shared" si="18"/>
        <v/>
      </c>
      <c r="G235" s="6" t="s">
        <v>461</v>
      </c>
      <c r="H235" s="6" t="s">
        <v>60</v>
      </c>
      <c r="I235" s="6" t="s">
        <v>94</v>
      </c>
      <c r="J235" s="6">
        <v>0</v>
      </c>
      <c r="K235" s="6" t="s">
        <v>57</v>
      </c>
      <c r="L235" s="6">
        <v>43.07</v>
      </c>
      <c r="M235" s="6" t="s">
        <v>61</v>
      </c>
      <c r="N235" s="6">
        <v>72.73</v>
      </c>
      <c r="O235" s="6" t="s">
        <v>62</v>
      </c>
      <c r="P235" s="6">
        <v>0</v>
      </c>
      <c r="Q235" s="6"/>
      <c r="R235" s="6">
        <v>100</v>
      </c>
      <c r="S235" s="6" t="s">
        <v>59</v>
      </c>
      <c r="T235" s="6">
        <v>100</v>
      </c>
      <c r="U235" s="6" t="s">
        <v>59</v>
      </c>
      <c r="V235" s="6">
        <v>0</v>
      </c>
      <c r="W235" s="6" t="s">
        <v>59</v>
      </c>
      <c r="X235" s="6">
        <v>0</v>
      </c>
      <c r="Y235" s="6" t="s">
        <v>59</v>
      </c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31">
        <v>0</v>
      </c>
      <c r="AZ235" s="31">
        <v>0</v>
      </c>
      <c r="BA235" s="31">
        <v>0</v>
      </c>
      <c r="BB235" s="31">
        <v>0</v>
      </c>
      <c r="BC235" s="31">
        <v>0</v>
      </c>
      <c r="BD235" s="2" t="str">
        <f t="shared" si="16"/>
        <v/>
      </c>
      <c r="BE235" s="2">
        <f t="shared" si="17"/>
        <v>6075.3</v>
      </c>
    </row>
    <row r="236" spans="1:57" s="12" customFormat="1" ht="15.75" x14ac:dyDescent="0.25">
      <c r="A236" s="9">
        <f>IF(C236=C235,"",COUNTIF($A$7:A235,"&gt;0")+1)</f>
        <v>62</v>
      </c>
      <c r="B236" s="9" t="s">
        <v>186</v>
      </c>
      <c r="C236" s="9" t="s">
        <v>193</v>
      </c>
      <c r="D236" s="9" t="s">
        <v>194</v>
      </c>
      <c r="E236" s="9" t="str">
        <f t="shared" si="15"/>
        <v>A</v>
      </c>
      <c r="F236" s="9" t="str">
        <f t="shared" si="18"/>
        <v>TAIP</v>
      </c>
      <c r="G236" s="9" t="s">
        <v>461</v>
      </c>
      <c r="H236" s="9" t="s">
        <v>60</v>
      </c>
      <c r="I236" s="9" t="s">
        <v>254</v>
      </c>
      <c r="J236" s="9">
        <v>91.88</v>
      </c>
      <c r="K236" s="9" t="s">
        <v>65</v>
      </c>
      <c r="L236" s="9">
        <v>33.49</v>
      </c>
      <c r="M236" s="9" t="s">
        <v>66</v>
      </c>
      <c r="N236" s="9">
        <v>55.53</v>
      </c>
      <c r="O236" s="9" t="s">
        <v>62</v>
      </c>
      <c r="P236" s="9">
        <v>0</v>
      </c>
      <c r="Q236" s="9"/>
      <c r="R236" s="9">
        <v>100</v>
      </c>
      <c r="S236" s="9" t="s">
        <v>59</v>
      </c>
      <c r="T236" s="9">
        <v>100</v>
      </c>
      <c r="U236" s="9" t="s">
        <v>59</v>
      </c>
      <c r="V236" s="9">
        <v>0</v>
      </c>
      <c r="W236" s="9" t="s">
        <v>59</v>
      </c>
      <c r="X236" s="9">
        <v>0</v>
      </c>
      <c r="Y236" s="9" t="s">
        <v>59</v>
      </c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11">
        <v>170.9</v>
      </c>
      <c r="AZ236" s="11">
        <v>0</v>
      </c>
      <c r="BA236" s="11">
        <v>0</v>
      </c>
      <c r="BB236" s="11">
        <v>3.08</v>
      </c>
      <c r="BC236" s="11">
        <v>0</v>
      </c>
      <c r="BD236" s="2">
        <f t="shared" si="16"/>
        <v>170.9</v>
      </c>
      <c r="BE236" s="2">
        <f t="shared" si="17"/>
        <v>170.9</v>
      </c>
    </row>
    <row r="237" spans="1:57" s="12" customFormat="1" ht="15.75" x14ac:dyDescent="0.25">
      <c r="A237" s="9" t="str">
        <f>IF(C237=C236,"",COUNTIF($A$7:A236,"&gt;0")+1)</f>
        <v/>
      </c>
      <c r="B237" s="9" t="s">
        <v>186</v>
      </c>
      <c r="C237" s="9" t="s">
        <v>193</v>
      </c>
      <c r="D237" s="9" t="s">
        <v>194</v>
      </c>
      <c r="E237" s="9" t="str">
        <f t="shared" si="15"/>
        <v/>
      </c>
      <c r="F237" s="9" t="str">
        <f t="shared" si="18"/>
        <v/>
      </c>
      <c r="G237" s="9" t="s">
        <v>461</v>
      </c>
      <c r="H237" s="9" t="s">
        <v>60</v>
      </c>
      <c r="I237" s="9" t="s">
        <v>75</v>
      </c>
      <c r="J237" s="9">
        <v>0</v>
      </c>
      <c r="K237" s="9" t="s">
        <v>57</v>
      </c>
      <c r="L237" s="9">
        <v>40.06</v>
      </c>
      <c r="M237" s="9" t="s">
        <v>61</v>
      </c>
      <c r="N237" s="9">
        <v>78.400000000000006</v>
      </c>
      <c r="O237" s="9" t="s">
        <v>62</v>
      </c>
      <c r="P237" s="9">
        <v>0</v>
      </c>
      <c r="Q237" s="9"/>
      <c r="R237" s="9">
        <v>100</v>
      </c>
      <c r="S237" s="9" t="s">
        <v>59</v>
      </c>
      <c r="T237" s="9">
        <v>100</v>
      </c>
      <c r="U237" s="9" t="s">
        <v>59</v>
      </c>
      <c r="V237" s="9">
        <v>0</v>
      </c>
      <c r="W237" s="9" t="s">
        <v>59</v>
      </c>
      <c r="X237" s="9">
        <v>0</v>
      </c>
      <c r="Y237" s="9" t="s">
        <v>59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11">
        <v>0</v>
      </c>
      <c r="AZ237" s="11">
        <v>0</v>
      </c>
      <c r="BA237" s="11">
        <v>0</v>
      </c>
      <c r="BB237" s="11">
        <v>0</v>
      </c>
      <c r="BC237" s="11">
        <v>0</v>
      </c>
      <c r="BD237" s="2" t="str">
        <f t="shared" si="16"/>
        <v/>
      </c>
      <c r="BE237" s="2">
        <f t="shared" si="17"/>
        <v>170.9</v>
      </c>
    </row>
    <row r="238" spans="1:57" s="12" customFormat="1" ht="15.75" x14ac:dyDescent="0.25">
      <c r="A238" s="9" t="str">
        <f>IF(C238=C237,"",COUNTIF($A$7:A237,"&gt;0")+1)</f>
        <v/>
      </c>
      <c r="B238" s="9" t="s">
        <v>186</v>
      </c>
      <c r="C238" s="9" t="s">
        <v>193</v>
      </c>
      <c r="D238" s="9" t="s">
        <v>194</v>
      </c>
      <c r="E238" s="9" t="str">
        <f t="shared" si="15"/>
        <v/>
      </c>
      <c r="F238" s="9" t="str">
        <f t="shared" si="18"/>
        <v/>
      </c>
      <c r="G238" s="9" t="s">
        <v>461</v>
      </c>
      <c r="H238" s="9" t="s">
        <v>60</v>
      </c>
      <c r="I238" s="9" t="s">
        <v>258</v>
      </c>
      <c r="J238" s="9">
        <v>0</v>
      </c>
      <c r="K238" s="9" t="s">
        <v>57</v>
      </c>
      <c r="L238" s="9">
        <v>43.07</v>
      </c>
      <c r="M238" s="9" t="s">
        <v>61</v>
      </c>
      <c r="N238" s="9">
        <v>72.73</v>
      </c>
      <c r="O238" s="9" t="s">
        <v>62</v>
      </c>
      <c r="P238" s="9">
        <v>0</v>
      </c>
      <c r="Q238" s="9"/>
      <c r="R238" s="9">
        <v>100</v>
      </c>
      <c r="S238" s="9" t="s">
        <v>59</v>
      </c>
      <c r="T238" s="9">
        <v>100</v>
      </c>
      <c r="U238" s="9" t="s">
        <v>59</v>
      </c>
      <c r="V238" s="9">
        <v>0</v>
      </c>
      <c r="W238" s="9" t="s">
        <v>59</v>
      </c>
      <c r="X238" s="9">
        <v>0</v>
      </c>
      <c r="Y238" s="9" t="s">
        <v>59</v>
      </c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11">
        <v>0</v>
      </c>
      <c r="AZ238" s="11">
        <v>0</v>
      </c>
      <c r="BA238" s="11">
        <v>0</v>
      </c>
      <c r="BB238" s="11">
        <v>0</v>
      </c>
      <c r="BC238" s="11">
        <v>0</v>
      </c>
      <c r="BD238" s="2" t="str">
        <f t="shared" si="16"/>
        <v/>
      </c>
      <c r="BE238" s="2">
        <f t="shared" si="17"/>
        <v>170.9</v>
      </c>
    </row>
    <row r="239" spans="1:57" s="12" customFormat="1" ht="15.75" x14ac:dyDescent="0.25">
      <c r="A239" s="9" t="str">
        <f>IF(C239=C238,"",COUNTIF($A$7:A238,"&gt;0")+1)</f>
        <v/>
      </c>
      <c r="B239" s="9" t="s">
        <v>186</v>
      </c>
      <c r="C239" s="9" t="s">
        <v>193</v>
      </c>
      <c r="D239" s="9" t="s">
        <v>194</v>
      </c>
      <c r="E239" s="9" t="str">
        <f t="shared" si="15"/>
        <v/>
      </c>
      <c r="F239" s="9" t="str">
        <f t="shared" si="18"/>
        <v/>
      </c>
      <c r="G239" s="9" t="s">
        <v>461</v>
      </c>
      <c r="H239" s="9" t="s">
        <v>60</v>
      </c>
      <c r="I239" s="9" t="s">
        <v>83</v>
      </c>
      <c r="J239" s="13">
        <v>13153.75</v>
      </c>
      <c r="K239" s="9" t="s">
        <v>57</v>
      </c>
      <c r="L239" s="9">
        <v>15.6</v>
      </c>
      <c r="M239" s="9" t="s">
        <v>61</v>
      </c>
      <c r="N239" s="9">
        <v>101.34</v>
      </c>
      <c r="O239" s="9" t="s">
        <v>62</v>
      </c>
      <c r="P239" s="9">
        <v>0</v>
      </c>
      <c r="Q239" s="9"/>
      <c r="R239" s="9">
        <v>100</v>
      </c>
      <c r="S239" s="9" t="s">
        <v>59</v>
      </c>
      <c r="T239" s="9">
        <v>100</v>
      </c>
      <c r="U239" s="9" t="s">
        <v>59</v>
      </c>
      <c r="V239" s="9">
        <v>100</v>
      </c>
      <c r="W239" s="9" t="s">
        <v>59</v>
      </c>
      <c r="X239" s="9">
        <v>0</v>
      </c>
      <c r="Y239" s="9" t="s">
        <v>59</v>
      </c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11">
        <v>0</v>
      </c>
      <c r="AZ239" s="10">
        <v>20794.8</v>
      </c>
      <c r="BA239" s="11">
        <v>0</v>
      </c>
      <c r="BB239" s="11">
        <v>0</v>
      </c>
      <c r="BC239" s="11">
        <v>205.2</v>
      </c>
      <c r="BD239" s="2" t="str">
        <f t="shared" si="16"/>
        <v/>
      </c>
      <c r="BE239" s="2">
        <f t="shared" si="17"/>
        <v>170.9</v>
      </c>
    </row>
    <row r="240" spans="1:57" s="12" customFormat="1" ht="15.75" x14ac:dyDescent="0.25">
      <c r="A240" s="9">
        <f>IF(C240=C239,"",COUNTIF($A$7:A239,"&gt;0")+1)</f>
        <v>63</v>
      </c>
      <c r="B240" s="6" t="s">
        <v>195</v>
      </c>
      <c r="C240" s="6" t="s">
        <v>196</v>
      </c>
      <c r="D240" s="6" t="s">
        <v>197</v>
      </c>
      <c r="E240" s="9" t="str">
        <f t="shared" si="15"/>
        <v>C</v>
      </c>
      <c r="F240" s="9" t="str">
        <f>IF(BD240&lt;25000,"TAIP","")</f>
        <v/>
      </c>
      <c r="G240" s="6" t="s">
        <v>463</v>
      </c>
      <c r="H240" s="6" t="s">
        <v>60</v>
      </c>
      <c r="I240" s="6" t="s">
        <v>338</v>
      </c>
      <c r="J240" s="6">
        <v>54492.511999999995</v>
      </c>
      <c r="K240" s="6" t="s">
        <v>57</v>
      </c>
      <c r="L240" s="6">
        <v>39.372</v>
      </c>
      <c r="M240" s="6" t="s">
        <v>61</v>
      </c>
      <c r="N240" s="6">
        <v>82.003600000000006</v>
      </c>
      <c r="O240" s="6" t="s">
        <v>62</v>
      </c>
      <c r="P240" s="6">
        <v>0</v>
      </c>
      <c r="Q240" s="6" t="s">
        <v>58</v>
      </c>
      <c r="R240" s="6">
        <v>100</v>
      </c>
      <c r="S240" s="6" t="s">
        <v>59</v>
      </c>
      <c r="T240" s="6">
        <v>100</v>
      </c>
      <c r="U240" s="6" t="s">
        <v>59</v>
      </c>
      <c r="V240" s="6">
        <v>0</v>
      </c>
      <c r="W240" s="6" t="s">
        <v>59</v>
      </c>
      <c r="X240" s="6">
        <v>0</v>
      </c>
      <c r="Y240" s="6" t="s">
        <v>59</v>
      </c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31">
        <v>175937.01668710486</v>
      </c>
      <c r="AZ240" s="31">
        <v>0</v>
      </c>
      <c r="BA240" s="31">
        <v>0</v>
      </c>
      <c r="BB240" s="31">
        <v>2145.4791824639997</v>
      </c>
      <c r="BC240" s="31">
        <v>0</v>
      </c>
      <c r="BD240" s="2">
        <f t="shared" si="16"/>
        <v>1709529.8356492314</v>
      </c>
      <c r="BE240" s="2">
        <f t="shared" si="17"/>
        <v>1709529.8356492314</v>
      </c>
    </row>
    <row r="241" spans="1:132" s="12" customFormat="1" ht="15.75" x14ac:dyDescent="0.25">
      <c r="A241" s="9" t="str">
        <f>IF(C241=C240,"",COUNTIF($A$7:A240,"&gt;0")+1)</f>
        <v/>
      </c>
      <c r="B241" s="6" t="s">
        <v>195</v>
      </c>
      <c r="C241" s="6" t="s">
        <v>196</v>
      </c>
      <c r="D241" s="6" t="s">
        <v>197</v>
      </c>
      <c r="E241" s="9" t="str">
        <f t="shared" si="15"/>
        <v/>
      </c>
      <c r="F241" s="9" t="str">
        <f t="shared" si="18"/>
        <v/>
      </c>
      <c r="G241" s="6" t="s">
        <v>463</v>
      </c>
      <c r="H241" s="6" t="s">
        <v>60</v>
      </c>
      <c r="I241" s="6" t="s">
        <v>339</v>
      </c>
      <c r="J241" s="6">
        <v>352717.70699999999</v>
      </c>
      <c r="K241" s="6" t="s">
        <v>57</v>
      </c>
      <c r="L241" s="6">
        <v>44.4</v>
      </c>
      <c r="M241" s="6" t="s">
        <v>61</v>
      </c>
      <c r="N241" s="6">
        <v>57.49</v>
      </c>
      <c r="O241" s="6" t="s">
        <v>62</v>
      </c>
      <c r="P241" s="6">
        <v>0</v>
      </c>
      <c r="Q241" s="6" t="s">
        <v>58</v>
      </c>
      <c r="R241" s="6">
        <v>100</v>
      </c>
      <c r="S241" s="6" t="s">
        <v>59</v>
      </c>
      <c r="T241" s="6">
        <v>100</v>
      </c>
      <c r="U241" s="6" t="s">
        <v>59</v>
      </c>
      <c r="V241" s="6">
        <v>0</v>
      </c>
      <c r="W241" s="6" t="s">
        <v>59</v>
      </c>
      <c r="X241" s="6">
        <v>0</v>
      </c>
      <c r="Y241" s="6" t="s">
        <v>59</v>
      </c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31">
        <v>900331.69930909202</v>
      </c>
      <c r="AZ241" s="31">
        <v>0</v>
      </c>
      <c r="BA241" s="31">
        <v>0</v>
      </c>
      <c r="BB241" s="31">
        <v>15660.666190800001</v>
      </c>
      <c r="BC241" s="31">
        <v>0</v>
      </c>
      <c r="BD241" s="2" t="str">
        <f t="shared" si="16"/>
        <v/>
      </c>
      <c r="BE241" s="2">
        <f t="shared" si="17"/>
        <v>1709529.8356492314</v>
      </c>
    </row>
    <row r="242" spans="1:132" s="12" customFormat="1" ht="15.75" x14ac:dyDescent="0.25">
      <c r="A242" s="9" t="str">
        <f>IF(C242=C241,"",COUNTIF($A$7:A241,"&gt;0")+1)</f>
        <v/>
      </c>
      <c r="B242" s="6" t="s">
        <v>195</v>
      </c>
      <c r="C242" s="6" t="s">
        <v>196</v>
      </c>
      <c r="D242" s="6" t="s">
        <v>197</v>
      </c>
      <c r="E242" s="9" t="str">
        <f t="shared" si="15"/>
        <v/>
      </c>
      <c r="F242" s="9" t="str">
        <f t="shared" si="18"/>
        <v/>
      </c>
      <c r="G242" s="6" t="s">
        <v>463</v>
      </c>
      <c r="H242" s="6" t="s">
        <v>60</v>
      </c>
      <c r="I242" s="6" t="s">
        <v>340</v>
      </c>
      <c r="J242" s="6">
        <v>4097.2616596847838</v>
      </c>
      <c r="K242" s="6" t="s">
        <v>65</v>
      </c>
      <c r="L242" s="6">
        <v>31.1</v>
      </c>
      <c r="M242" s="6" t="s">
        <v>66</v>
      </c>
      <c r="N242" s="6">
        <v>1.28</v>
      </c>
      <c r="O242" s="6" t="s">
        <v>341</v>
      </c>
      <c r="P242" s="6">
        <v>0</v>
      </c>
      <c r="Q242" s="6" t="s">
        <v>58</v>
      </c>
      <c r="R242" s="6">
        <v>100</v>
      </c>
      <c r="S242" s="6" t="s">
        <v>59</v>
      </c>
      <c r="T242" s="6">
        <v>100</v>
      </c>
      <c r="U242" s="6" t="s">
        <v>59</v>
      </c>
      <c r="V242" s="6">
        <v>0</v>
      </c>
      <c r="W242" s="6" t="s">
        <v>59</v>
      </c>
      <c r="X242" s="6">
        <v>0</v>
      </c>
      <c r="Y242" s="6" t="s">
        <v>59</v>
      </c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31">
        <v>5244.4949243965229</v>
      </c>
      <c r="AZ242" s="31">
        <v>0</v>
      </c>
      <c r="BA242" s="31">
        <v>0</v>
      </c>
      <c r="BB242" s="31">
        <v>127.42483761619677</v>
      </c>
      <c r="BC242" s="31">
        <v>0</v>
      </c>
      <c r="BD242" s="2" t="str">
        <f t="shared" si="16"/>
        <v/>
      </c>
      <c r="BE242" s="2">
        <f t="shared" si="17"/>
        <v>1709529.8356492314</v>
      </c>
    </row>
    <row r="243" spans="1:132" s="12" customFormat="1" ht="15.75" x14ac:dyDescent="0.25">
      <c r="A243" s="9" t="str">
        <f>IF(C243=C242,"",COUNTIF($A$7:A242,"&gt;0")+1)</f>
        <v/>
      </c>
      <c r="B243" s="6" t="s">
        <v>195</v>
      </c>
      <c r="C243" s="6" t="s">
        <v>196</v>
      </c>
      <c r="D243" s="6" t="s">
        <v>197</v>
      </c>
      <c r="E243" s="9" t="str">
        <f t="shared" si="15"/>
        <v/>
      </c>
      <c r="F243" s="9" t="str">
        <f t="shared" si="18"/>
        <v/>
      </c>
      <c r="G243" s="6" t="s">
        <v>463</v>
      </c>
      <c r="H243" s="6" t="s">
        <v>60</v>
      </c>
      <c r="I243" s="6" t="s">
        <v>342</v>
      </c>
      <c r="J243" s="6">
        <v>53.431999999999995</v>
      </c>
      <c r="K243" s="6" t="s">
        <v>57</v>
      </c>
      <c r="L243" s="6">
        <v>47.85</v>
      </c>
      <c r="M243" s="6" t="s">
        <v>61</v>
      </c>
      <c r="N243" s="6">
        <v>0.58499999999999996</v>
      </c>
      <c r="O243" s="6" t="s">
        <v>62</v>
      </c>
      <c r="P243" s="6">
        <v>0</v>
      </c>
      <c r="Q243" s="6" t="s">
        <v>58</v>
      </c>
      <c r="R243" s="6">
        <v>100</v>
      </c>
      <c r="S243" s="6" t="s">
        <v>59</v>
      </c>
      <c r="T243" s="6">
        <v>100</v>
      </c>
      <c r="U243" s="6" t="s">
        <v>59</v>
      </c>
      <c r="V243" s="6">
        <v>0</v>
      </c>
      <c r="W243" s="6" t="s">
        <v>59</v>
      </c>
      <c r="X243" s="6">
        <v>0</v>
      </c>
      <c r="Y243" s="6" t="s">
        <v>59</v>
      </c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31">
        <v>1.4956819020000001</v>
      </c>
      <c r="AZ243" s="31">
        <v>0</v>
      </c>
      <c r="BA243" s="31">
        <v>0</v>
      </c>
      <c r="BB243" s="31">
        <v>2.5567212000000001</v>
      </c>
      <c r="BC243" s="31">
        <v>0</v>
      </c>
      <c r="BD243" s="2" t="str">
        <f t="shared" si="16"/>
        <v/>
      </c>
      <c r="BE243" s="2">
        <f t="shared" si="17"/>
        <v>1709529.8356492314</v>
      </c>
    </row>
    <row r="244" spans="1:132" s="42" customFormat="1" ht="15.75" x14ac:dyDescent="0.25">
      <c r="A244" s="9" t="str">
        <f>IF(C244=C243,"",COUNTIF($A$7:A243,"&gt;0")+1)</f>
        <v/>
      </c>
      <c r="B244" s="6" t="s">
        <v>195</v>
      </c>
      <c r="C244" s="6" t="s">
        <v>196</v>
      </c>
      <c r="D244" s="6" t="s">
        <v>197</v>
      </c>
      <c r="E244" s="9" t="str">
        <f t="shared" si="15"/>
        <v/>
      </c>
      <c r="F244" s="9" t="str">
        <f t="shared" si="18"/>
        <v/>
      </c>
      <c r="G244" s="6" t="s">
        <v>463</v>
      </c>
      <c r="H244" s="6" t="s">
        <v>266</v>
      </c>
      <c r="I244" s="6" t="s">
        <v>343</v>
      </c>
      <c r="J244" s="6">
        <v>74871.240000000005</v>
      </c>
      <c r="K244" s="6" t="s">
        <v>57</v>
      </c>
      <c r="L244" s="6">
        <v>0</v>
      </c>
      <c r="M244" s="6" t="s">
        <v>58</v>
      </c>
      <c r="N244" s="6">
        <v>2.9512</v>
      </c>
      <c r="O244" s="6" t="s">
        <v>268</v>
      </c>
      <c r="P244" s="6">
        <v>0</v>
      </c>
      <c r="Q244" s="6" t="s">
        <v>58</v>
      </c>
      <c r="R244" s="6">
        <v>100</v>
      </c>
      <c r="S244" s="6" t="s">
        <v>59</v>
      </c>
      <c r="T244" s="6">
        <v>100</v>
      </c>
      <c r="U244" s="6" t="s">
        <v>59</v>
      </c>
      <c r="V244" s="6">
        <v>0</v>
      </c>
      <c r="W244" s="6" t="s">
        <v>59</v>
      </c>
      <c r="X244" s="6">
        <v>0</v>
      </c>
      <c r="Y244" s="6" t="s">
        <v>59</v>
      </c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31">
        <v>220960.00348800002</v>
      </c>
      <c r="AZ244" s="31">
        <v>0</v>
      </c>
      <c r="BA244" s="31">
        <v>0</v>
      </c>
      <c r="BB244" s="31">
        <v>0</v>
      </c>
      <c r="BC244" s="31">
        <v>0</v>
      </c>
      <c r="BD244" s="2" t="str">
        <f t="shared" si="16"/>
        <v/>
      </c>
      <c r="BE244" s="2">
        <f t="shared" si="17"/>
        <v>1709529.8356492314</v>
      </c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</row>
    <row r="245" spans="1:132" s="12" customFormat="1" ht="15.75" x14ac:dyDescent="0.25">
      <c r="A245" s="9" t="str">
        <f>IF(C245=C244,"",COUNTIF($A$7:A244,"&gt;0")+1)</f>
        <v/>
      </c>
      <c r="B245" s="6" t="s">
        <v>195</v>
      </c>
      <c r="C245" s="6" t="s">
        <v>196</v>
      </c>
      <c r="D245" s="6" t="s">
        <v>197</v>
      </c>
      <c r="E245" s="9" t="str">
        <f t="shared" si="15"/>
        <v/>
      </c>
      <c r="F245" s="9" t="str">
        <f t="shared" si="18"/>
        <v/>
      </c>
      <c r="G245" s="6" t="s">
        <v>463</v>
      </c>
      <c r="H245" s="6" t="s">
        <v>60</v>
      </c>
      <c r="I245" s="6" t="s">
        <v>344</v>
      </c>
      <c r="J245" s="6">
        <v>45</v>
      </c>
      <c r="K245" s="6" t="s">
        <v>57</v>
      </c>
      <c r="L245" s="6">
        <v>29.3</v>
      </c>
      <c r="M245" s="6" t="s">
        <v>61</v>
      </c>
      <c r="N245" s="6">
        <v>94.06</v>
      </c>
      <c r="O245" s="6" t="s">
        <v>62</v>
      </c>
      <c r="P245" s="6">
        <v>0</v>
      </c>
      <c r="Q245" s="6" t="s">
        <v>58</v>
      </c>
      <c r="R245" s="6">
        <v>100</v>
      </c>
      <c r="S245" s="6" t="s">
        <v>59</v>
      </c>
      <c r="T245" s="6">
        <v>100</v>
      </c>
      <c r="U245" s="6" t="s">
        <v>59</v>
      </c>
      <c r="V245" s="6">
        <v>0</v>
      </c>
      <c r="W245" s="6" t="s">
        <v>59</v>
      </c>
      <c r="X245" s="6">
        <v>0</v>
      </c>
      <c r="Y245" s="6" t="s">
        <v>59</v>
      </c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31">
        <v>124.01811000000001</v>
      </c>
      <c r="AZ245" s="31">
        <v>0</v>
      </c>
      <c r="BA245" s="31">
        <v>0</v>
      </c>
      <c r="BB245" s="31">
        <v>1.3185</v>
      </c>
      <c r="BC245" s="31">
        <v>0</v>
      </c>
      <c r="BD245" s="2" t="str">
        <f t="shared" si="16"/>
        <v/>
      </c>
      <c r="BE245" s="2">
        <f t="shared" si="17"/>
        <v>1709529.8356492314</v>
      </c>
    </row>
    <row r="246" spans="1:132" s="12" customFormat="1" ht="15.75" x14ac:dyDescent="0.25">
      <c r="A246" s="9" t="str">
        <f>IF(C246=C245,"",COUNTIF($A$7:A245,"&gt;0")+1)</f>
        <v/>
      </c>
      <c r="B246" s="6" t="s">
        <v>195</v>
      </c>
      <c r="C246" s="6" t="s">
        <v>196</v>
      </c>
      <c r="D246" s="6" t="s">
        <v>197</v>
      </c>
      <c r="E246" s="9" t="str">
        <f t="shared" si="15"/>
        <v/>
      </c>
      <c r="F246" s="9" t="str">
        <f t="shared" si="18"/>
        <v/>
      </c>
      <c r="G246" s="6" t="s">
        <v>463</v>
      </c>
      <c r="H246" s="6" t="s">
        <v>345</v>
      </c>
      <c r="I246" s="6" t="s">
        <v>346</v>
      </c>
      <c r="J246" s="6">
        <v>119102.6</v>
      </c>
      <c r="K246" s="6" t="s">
        <v>57</v>
      </c>
      <c r="L246" s="6">
        <v>0</v>
      </c>
      <c r="M246" s="6" t="s">
        <v>58</v>
      </c>
      <c r="N246" s="6">
        <v>0</v>
      </c>
      <c r="O246" s="6" t="s">
        <v>58</v>
      </c>
      <c r="P246" s="6">
        <v>0.93249000000000004</v>
      </c>
      <c r="Q246" s="6" t="s">
        <v>347</v>
      </c>
      <c r="R246" s="6">
        <v>100</v>
      </c>
      <c r="S246" s="6" t="s">
        <v>59</v>
      </c>
      <c r="T246" s="6">
        <v>100</v>
      </c>
      <c r="U246" s="6" t="s">
        <v>59</v>
      </c>
      <c r="V246" s="6">
        <v>0</v>
      </c>
      <c r="W246" s="6" t="s">
        <v>59</v>
      </c>
      <c r="X246" s="6">
        <v>0</v>
      </c>
      <c r="Y246" s="6" t="s">
        <v>59</v>
      </c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31">
        <v>406931.10744873609</v>
      </c>
      <c r="AZ246" s="31">
        <v>0</v>
      </c>
      <c r="BA246" s="31">
        <v>0</v>
      </c>
      <c r="BB246" s="31">
        <v>0</v>
      </c>
      <c r="BC246" s="31">
        <v>0</v>
      </c>
      <c r="BD246" s="2" t="str">
        <f t="shared" si="16"/>
        <v/>
      </c>
      <c r="BE246" s="2">
        <f t="shared" si="17"/>
        <v>1709529.8356492314</v>
      </c>
    </row>
    <row r="247" spans="1:132" s="12" customFormat="1" ht="15.75" x14ac:dyDescent="0.25">
      <c r="A247" s="9">
        <f>IF(C247=C246,"",COUNTIF($A$7:A246,"&gt;0")+1)</f>
        <v>64</v>
      </c>
      <c r="B247" s="9" t="s">
        <v>195</v>
      </c>
      <c r="C247" s="9" t="s">
        <v>198</v>
      </c>
      <c r="D247" s="9" t="s">
        <v>199</v>
      </c>
      <c r="E247" s="9" t="str">
        <f t="shared" si="15"/>
        <v>C</v>
      </c>
      <c r="F247" s="9" t="str">
        <f t="shared" si="18"/>
        <v/>
      </c>
      <c r="G247" s="9" t="s">
        <v>451</v>
      </c>
      <c r="H247" s="9" t="s">
        <v>60</v>
      </c>
      <c r="I247" s="9" t="s">
        <v>307</v>
      </c>
      <c r="J247" s="9">
        <v>0</v>
      </c>
      <c r="K247" s="9" t="s">
        <v>57</v>
      </c>
      <c r="L247" s="9">
        <v>0</v>
      </c>
      <c r="M247" s="9" t="s">
        <v>61</v>
      </c>
      <c r="N247" s="9">
        <v>0</v>
      </c>
      <c r="O247" s="9" t="s">
        <v>62</v>
      </c>
      <c r="P247" s="9">
        <v>0</v>
      </c>
      <c r="Q247" s="9" t="s">
        <v>58</v>
      </c>
      <c r="R247" s="9">
        <v>100</v>
      </c>
      <c r="S247" s="9" t="s">
        <v>59</v>
      </c>
      <c r="T247" s="9">
        <v>100</v>
      </c>
      <c r="U247" s="9" t="s">
        <v>59</v>
      </c>
      <c r="V247" s="9">
        <v>0</v>
      </c>
      <c r="W247" s="9" t="s">
        <v>59</v>
      </c>
      <c r="X247" s="9">
        <v>0</v>
      </c>
      <c r="Y247" s="9" t="s">
        <v>59</v>
      </c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11">
        <v>0</v>
      </c>
      <c r="AZ247" s="11">
        <v>0</v>
      </c>
      <c r="BA247" s="11">
        <v>0</v>
      </c>
      <c r="BB247" s="11">
        <v>0</v>
      </c>
      <c r="BC247" s="11">
        <v>0</v>
      </c>
      <c r="BD247" s="2">
        <f t="shared" si="16"/>
        <v>734960.25317298411</v>
      </c>
      <c r="BE247" s="2">
        <f t="shared" si="17"/>
        <v>734960.25317298411</v>
      </c>
    </row>
    <row r="248" spans="1:132" s="12" customFormat="1" ht="15.75" x14ac:dyDescent="0.25">
      <c r="A248" s="9" t="str">
        <f>IF(C248=C247,"",COUNTIF($A$7:A247,"&gt;0")+1)</f>
        <v/>
      </c>
      <c r="B248" s="9" t="s">
        <v>195</v>
      </c>
      <c r="C248" s="9" t="s">
        <v>198</v>
      </c>
      <c r="D248" s="9" t="s">
        <v>199</v>
      </c>
      <c r="E248" s="9" t="str">
        <f t="shared" si="15"/>
        <v/>
      </c>
      <c r="F248" s="9" t="str">
        <f t="shared" si="18"/>
        <v/>
      </c>
      <c r="G248" s="9" t="s">
        <v>451</v>
      </c>
      <c r="H248" s="9" t="s">
        <v>60</v>
      </c>
      <c r="I248" s="9" t="s">
        <v>308</v>
      </c>
      <c r="J248" s="9">
        <v>0</v>
      </c>
      <c r="K248" s="9" t="s">
        <v>57</v>
      </c>
      <c r="L248" s="9">
        <v>43.07</v>
      </c>
      <c r="M248" s="9" t="s">
        <v>61</v>
      </c>
      <c r="N248" s="9">
        <v>72.73</v>
      </c>
      <c r="O248" s="9" t="s">
        <v>62</v>
      </c>
      <c r="P248" s="9">
        <v>0</v>
      </c>
      <c r="Q248" s="9" t="s">
        <v>58</v>
      </c>
      <c r="R248" s="9">
        <v>100</v>
      </c>
      <c r="S248" s="9" t="s">
        <v>59</v>
      </c>
      <c r="T248" s="9">
        <v>100</v>
      </c>
      <c r="U248" s="9" t="s">
        <v>59</v>
      </c>
      <c r="V248" s="9">
        <v>0</v>
      </c>
      <c r="W248" s="9" t="s">
        <v>59</v>
      </c>
      <c r="X248" s="9">
        <v>0</v>
      </c>
      <c r="Y248" s="9" t="s">
        <v>59</v>
      </c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11">
        <v>0</v>
      </c>
      <c r="AZ248" s="11">
        <v>0</v>
      </c>
      <c r="BA248" s="11">
        <v>0</v>
      </c>
      <c r="BB248" s="11">
        <v>0</v>
      </c>
      <c r="BC248" s="11">
        <v>0</v>
      </c>
      <c r="BD248" s="2" t="str">
        <f t="shared" si="16"/>
        <v/>
      </c>
      <c r="BE248" s="2">
        <f t="shared" si="17"/>
        <v>734960.25317298411</v>
      </c>
    </row>
    <row r="249" spans="1:132" s="12" customFormat="1" ht="15.75" x14ac:dyDescent="0.25">
      <c r="A249" s="9" t="str">
        <f>IF(C249=C248,"",COUNTIF($A$7:A248,"&gt;0")+1)</f>
        <v/>
      </c>
      <c r="B249" s="9" t="s">
        <v>195</v>
      </c>
      <c r="C249" s="9" t="s">
        <v>198</v>
      </c>
      <c r="D249" s="9" t="s">
        <v>199</v>
      </c>
      <c r="E249" s="9" t="str">
        <f t="shared" si="15"/>
        <v/>
      </c>
      <c r="F249" s="9" t="str">
        <f t="shared" si="18"/>
        <v/>
      </c>
      <c r="G249" s="9" t="s">
        <v>464</v>
      </c>
      <c r="H249" s="9" t="s">
        <v>266</v>
      </c>
      <c r="I249" s="9" t="s">
        <v>309</v>
      </c>
      <c r="J249" s="9">
        <v>0</v>
      </c>
      <c r="K249" s="9" t="s">
        <v>57</v>
      </c>
      <c r="L249" s="9">
        <v>0</v>
      </c>
      <c r="M249" s="9" t="s">
        <v>58</v>
      </c>
      <c r="N249" s="9">
        <v>0</v>
      </c>
      <c r="O249" s="9" t="s">
        <v>268</v>
      </c>
      <c r="P249" s="9">
        <v>0</v>
      </c>
      <c r="Q249" s="9" t="s">
        <v>58</v>
      </c>
      <c r="R249" s="9">
        <v>100</v>
      </c>
      <c r="S249" s="9" t="s">
        <v>59</v>
      </c>
      <c r="T249" s="9">
        <v>100</v>
      </c>
      <c r="U249" s="9" t="s">
        <v>59</v>
      </c>
      <c r="V249" s="9">
        <v>0</v>
      </c>
      <c r="W249" s="9" t="s">
        <v>59</v>
      </c>
      <c r="X249" s="9">
        <v>0</v>
      </c>
      <c r="Y249" s="9" t="s">
        <v>59</v>
      </c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11">
        <v>0</v>
      </c>
      <c r="AZ249" s="11">
        <v>0</v>
      </c>
      <c r="BA249" s="11">
        <v>0</v>
      </c>
      <c r="BB249" s="11">
        <v>0</v>
      </c>
      <c r="BC249" s="11">
        <v>0</v>
      </c>
      <c r="BD249" s="2" t="str">
        <f t="shared" si="16"/>
        <v/>
      </c>
      <c r="BE249" s="2">
        <f t="shared" si="17"/>
        <v>734960.25317298411</v>
      </c>
    </row>
    <row r="250" spans="1:132" s="12" customFormat="1" ht="15.75" x14ac:dyDescent="0.25">
      <c r="A250" s="9" t="str">
        <f>IF(C250=C249,"",COUNTIF($A$7:A249,"&gt;0")+1)</f>
        <v/>
      </c>
      <c r="B250" s="9" t="s">
        <v>195</v>
      </c>
      <c r="C250" s="9" t="s">
        <v>198</v>
      </c>
      <c r="D250" s="9" t="s">
        <v>199</v>
      </c>
      <c r="E250" s="9" t="str">
        <f t="shared" si="15"/>
        <v/>
      </c>
      <c r="F250" s="9" t="str">
        <f t="shared" si="18"/>
        <v/>
      </c>
      <c r="G250" s="9" t="s">
        <v>464</v>
      </c>
      <c r="H250" s="9" t="s">
        <v>266</v>
      </c>
      <c r="I250" s="9" t="s">
        <v>310</v>
      </c>
      <c r="J250" s="9">
        <v>0</v>
      </c>
      <c r="K250" s="9" t="s">
        <v>57</v>
      </c>
      <c r="L250" s="9">
        <v>0</v>
      </c>
      <c r="M250" s="9" t="s">
        <v>58</v>
      </c>
      <c r="N250" s="9">
        <v>0</v>
      </c>
      <c r="O250" s="9" t="s">
        <v>268</v>
      </c>
      <c r="P250" s="9">
        <v>0</v>
      </c>
      <c r="Q250" s="9" t="s">
        <v>58</v>
      </c>
      <c r="R250" s="9">
        <v>100</v>
      </c>
      <c r="S250" s="9" t="s">
        <v>59</v>
      </c>
      <c r="T250" s="9">
        <v>100</v>
      </c>
      <c r="U250" s="9" t="s">
        <v>59</v>
      </c>
      <c r="V250" s="9">
        <v>0</v>
      </c>
      <c r="W250" s="9" t="s">
        <v>59</v>
      </c>
      <c r="X250" s="9">
        <v>0</v>
      </c>
      <c r="Y250" s="9" t="s">
        <v>59</v>
      </c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11">
        <v>0</v>
      </c>
      <c r="AZ250" s="11">
        <v>0</v>
      </c>
      <c r="BA250" s="11">
        <v>0</v>
      </c>
      <c r="BB250" s="11">
        <v>0</v>
      </c>
      <c r="BC250" s="11">
        <v>0</v>
      </c>
      <c r="BD250" s="2" t="str">
        <f t="shared" si="16"/>
        <v/>
      </c>
      <c r="BE250" s="2">
        <f t="shared" si="17"/>
        <v>734960.25317298411</v>
      </c>
    </row>
    <row r="251" spans="1:132" s="12" customFormat="1" ht="15.75" x14ac:dyDescent="0.25">
      <c r="A251" s="9" t="str">
        <f>IF(C251=C250,"",COUNTIF($A$7:A250,"&gt;0")+1)</f>
        <v/>
      </c>
      <c r="B251" s="9" t="s">
        <v>195</v>
      </c>
      <c r="C251" s="9" t="s">
        <v>198</v>
      </c>
      <c r="D251" s="9" t="s">
        <v>199</v>
      </c>
      <c r="E251" s="9" t="str">
        <f t="shared" si="15"/>
        <v/>
      </c>
      <c r="F251" s="9" t="str">
        <f t="shared" si="18"/>
        <v/>
      </c>
      <c r="G251" s="9" t="s">
        <v>451</v>
      </c>
      <c r="H251" s="9" t="s">
        <v>60</v>
      </c>
      <c r="I251" s="9" t="s">
        <v>311</v>
      </c>
      <c r="J251" s="9">
        <v>660.60400000000004</v>
      </c>
      <c r="K251" s="9" t="s">
        <v>57</v>
      </c>
      <c r="L251" s="9">
        <v>38.1</v>
      </c>
      <c r="M251" s="9" t="s">
        <v>61</v>
      </c>
      <c r="N251" s="9">
        <v>76.599999999999994</v>
      </c>
      <c r="O251" s="9" t="s">
        <v>62</v>
      </c>
      <c r="P251" s="9">
        <v>0</v>
      </c>
      <c r="Q251" s="9" t="s">
        <v>58</v>
      </c>
      <c r="R251" s="9">
        <v>100</v>
      </c>
      <c r="S251" s="9" t="s">
        <v>59</v>
      </c>
      <c r="T251" s="9">
        <v>100</v>
      </c>
      <c r="U251" s="9" t="s">
        <v>59</v>
      </c>
      <c r="V251" s="9">
        <v>0</v>
      </c>
      <c r="W251" s="9" t="s">
        <v>59</v>
      </c>
      <c r="X251" s="9">
        <v>0</v>
      </c>
      <c r="Y251" s="9" t="s">
        <v>59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11">
        <v>1927.94634984</v>
      </c>
      <c r="AZ251" s="11">
        <v>0</v>
      </c>
      <c r="BA251" s="11">
        <v>0</v>
      </c>
      <c r="BB251" s="11">
        <v>25.169012400000003</v>
      </c>
      <c r="BC251" s="11">
        <v>0</v>
      </c>
      <c r="BD251" s="2" t="str">
        <f t="shared" si="16"/>
        <v/>
      </c>
      <c r="BE251" s="2">
        <f t="shared" si="17"/>
        <v>734960.25317298411</v>
      </c>
    </row>
    <row r="252" spans="1:132" s="12" customFormat="1" ht="15.75" x14ac:dyDescent="0.25">
      <c r="A252" s="9" t="str">
        <f>IF(C252=C251,"",COUNTIF($A$7:A251,"&gt;0")+1)</f>
        <v/>
      </c>
      <c r="B252" s="9" t="s">
        <v>195</v>
      </c>
      <c r="C252" s="9" t="s">
        <v>198</v>
      </c>
      <c r="D252" s="9" t="s">
        <v>199</v>
      </c>
      <c r="E252" s="9" t="str">
        <f t="shared" si="15"/>
        <v/>
      </c>
      <c r="F252" s="9" t="str">
        <f t="shared" si="18"/>
        <v/>
      </c>
      <c r="G252" s="9" t="s">
        <v>451</v>
      </c>
      <c r="H252" s="9" t="s">
        <v>60</v>
      </c>
      <c r="I252" s="9" t="s">
        <v>312</v>
      </c>
      <c r="J252" s="9">
        <v>400.30799999999999</v>
      </c>
      <c r="K252" s="9" t="s">
        <v>65</v>
      </c>
      <c r="L252" s="9">
        <v>33.49</v>
      </c>
      <c r="M252" s="9" t="s">
        <v>66</v>
      </c>
      <c r="N252" s="9">
        <v>55.53</v>
      </c>
      <c r="O252" s="9" t="s">
        <v>62</v>
      </c>
      <c r="P252" s="9">
        <v>0</v>
      </c>
      <c r="Q252" s="9" t="s">
        <v>58</v>
      </c>
      <c r="R252" s="9">
        <v>100</v>
      </c>
      <c r="S252" s="9" t="s">
        <v>59</v>
      </c>
      <c r="T252" s="9">
        <v>100</v>
      </c>
      <c r="U252" s="9" t="s">
        <v>59</v>
      </c>
      <c r="V252" s="9">
        <v>0</v>
      </c>
      <c r="W252" s="9" t="s">
        <v>59</v>
      </c>
      <c r="X252" s="9">
        <v>0</v>
      </c>
      <c r="Y252" s="9" t="s">
        <v>59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11">
        <v>744.45266750760004</v>
      </c>
      <c r="AZ252" s="11">
        <v>0</v>
      </c>
      <c r="BA252" s="11">
        <v>0</v>
      </c>
      <c r="BB252" s="11">
        <v>13.406314920000002</v>
      </c>
      <c r="BC252" s="11">
        <v>0</v>
      </c>
      <c r="BD252" s="2" t="str">
        <f t="shared" si="16"/>
        <v/>
      </c>
      <c r="BE252" s="2">
        <f t="shared" si="17"/>
        <v>734960.25317298411</v>
      </c>
    </row>
    <row r="253" spans="1:132" s="12" customFormat="1" ht="15.75" x14ac:dyDescent="0.25">
      <c r="A253" s="9" t="str">
        <f>IF(C253=C252,"",COUNTIF($A$7:A252,"&gt;0")+1)</f>
        <v/>
      </c>
      <c r="B253" s="9" t="s">
        <v>195</v>
      </c>
      <c r="C253" s="9" t="s">
        <v>198</v>
      </c>
      <c r="D253" s="9" t="s">
        <v>199</v>
      </c>
      <c r="E253" s="9" t="str">
        <f t="shared" si="15"/>
        <v/>
      </c>
      <c r="F253" s="9" t="str">
        <f t="shared" si="18"/>
        <v/>
      </c>
      <c r="G253" s="9" t="s">
        <v>451</v>
      </c>
      <c r="H253" s="9" t="s">
        <v>60</v>
      </c>
      <c r="I253" s="9" t="s">
        <v>313</v>
      </c>
      <c r="J253" s="9">
        <v>422.21499999999997</v>
      </c>
      <c r="K253" s="9" t="s">
        <v>57</v>
      </c>
      <c r="L253" s="9">
        <v>43.07</v>
      </c>
      <c r="M253" s="9" t="s">
        <v>61</v>
      </c>
      <c r="N253" s="9">
        <v>72.73</v>
      </c>
      <c r="O253" s="9" t="s">
        <v>62</v>
      </c>
      <c r="P253" s="9">
        <v>0</v>
      </c>
      <c r="Q253" s="9" t="s">
        <v>58</v>
      </c>
      <c r="R253" s="9">
        <v>100</v>
      </c>
      <c r="S253" s="9" t="s">
        <v>59</v>
      </c>
      <c r="T253" s="9">
        <v>100</v>
      </c>
      <c r="U253" s="9" t="s">
        <v>59</v>
      </c>
      <c r="V253" s="9">
        <v>0</v>
      </c>
      <c r="W253" s="9" t="s">
        <v>59</v>
      </c>
      <c r="X253" s="9">
        <v>0</v>
      </c>
      <c r="Y253" s="9" t="s">
        <v>59</v>
      </c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11">
        <v>1322.5805076364998</v>
      </c>
      <c r="AZ253" s="11">
        <v>0</v>
      </c>
      <c r="BA253" s="11">
        <v>0</v>
      </c>
      <c r="BB253" s="11">
        <v>18.18480005</v>
      </c>
      <c r="BC253" s="11">
        <v>0</v>
      </c>
      <c r="BD253" s="2" t="str">
        <f t="shared" si="16"/>
        <v/>
      </c>
      <c r="BE253" s="2">
        <f t="shared" si="17"/>
        <v>734960.25317298411</v>
      </c>
    </row>
    <row r="254" spans="1:132" s="12" customFormat="1" ht="15.75" x14ac:dyDescent="0.25">
      <c r="A254" s="9" t="str">
        <f>IF(C254=C253,"",COUNTIF($A$7:A253,"&gt;0")+1)</f>
        <v/>
      </c>
      <c r="B254" s="9" t="s">
        <v>195</v>
      </c>
      <c r="C254" s="9" t="s">
        <v>198</v>
      </c>
      <c r="D254" s="9" t="s">
        <v>199</v>
      </c>
      <c r="E254" s="9" t="str">
        <f t="shared" si="15"/>
        <v/>
      </c>
      <c r="F254" s="9" t="str">
        <f t="shared" si="18"/>
        <v/>
      </c>
      <c r="G254" s="9" t="s">
        <v>451</v>
      </c>
      <c r="H254" s="9" t="s">
        <v>60</v>
      </c>
      <c r="I254" s="9" t="s">
        <v>314</v>
      </c>
      <c r="J254" s="9">
        <v>1266</v>
      </c>
      <c r="K254" s="9" t="s">
        <v>57</v>
      </c>
      <c r="L254" s="9">
        <v>35.57</v>
      </c>
      <c r="M254" s="9" t="s">
        <v>61</v>
      </c>
      <c r="N254" s="9">
        <v>84.4</v>
      </c>
      <c r="O254" s="9" t="s">
        <v>62</v>
      </c>
      <c r="P254" s="9">
        <v>0</v>
      </c>
      <c r="Q254" s="9" t="s">
        <v>58</v>
      </c>
      <c r="R254" s="9">
        <v>100</v>
      </c>
      <c r="S254" s="9" t="s">
        <v>59</v>
      </c>
      <c r="T254" s="9">
        <v>100</v>
      </c>
      <c r="U254" s="9" t="s">
        <v>59</v>
      </c>
      <c r="V254" s="9">
        <v>0</v>
      </c>
      <c r="W254" s="9" t="s">
        <v>59</v>
      </c>
      <c r="X254" s="9">
        <v>0</v>
      </c>
      <c r="Y254" s="9" t="s">
        <v>59</v>
      </c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11">
        <v>3800.6687280000001</v>
      </c>
      <c r="AZ254" s="11">
        <v>0</v>
      </c>
      <c r="BA254" s="11">
        <v>0</v>
      </c>
      <c r="BB254" s="11">
        <v>45.031620000000004</v>
      </c>
      <c r="BC254" s="11">
        <v>0</v>
      </c>
      <c r="BD254" s="2" t="str">
        <f t="shared" si="16"/>
        <v/>
      </c>
      <c r="BE254" s="2">
        <f t="shared" si="17"/>
        <v>734960.25317298411</v>
      </c>
    </row>
    <row r="255" spans="1:132" s="12" customFormat="1" ht="15.75" x14ac:dyDescent="0.25">
      <c r="A255" s="9" t="str">
        <f>IF(C255=C254,"",COUNTIF($A$7:A254,"&gt;0")+1)</f>
        <v/>
      </c>
      <c r="B255" s="9" t="s">
        <v>195</v>
      </c>
      <c r="C255" s="9" t="s">
        <v>198</v>
      </c>
      <c r="D255" s="9" t="s">
        <v>199</v>
      </c>
      <c r="E255" s="9" t="str">
        <f t="shared" si="15"/>
        <v/>
      </c>
      <c r="F255" s="9" t="str">
        <f t="shared" si="18"/>
        <v/>
      </c>
      <c r="G255" s="9" t="s">
        <v>464</v>
      </c>
      <c r="H255" s="9" t="s">
        <v>266</v>
      </c>
      <c r="I255" s="9" t="s">
        <v>315</v>
      </c>
      <c r="J255" s="9">
        <v>838643</v>
      </c>
      <c r="K255" s="9" t="s">
        <v>57</v>
      </c>
      <c r="L255" s="9">
        <v>0</v>
      </c>
      <c r="M255" s="9" t="s">
        <v>58</v>
      </c>
      <c r="N255" s="9">
        <v>0.53700000000000003</v>
      </c>
      <c r="O255" s="9" t="s">
        <v>268</v>
      </c>
      <c r="P255" s="9">
        <v>0</v>
      </c>
      <c r="Q255" s="9" t="s">
        <v>58</v>
      </c>
      <c r="R255" s="9">
        <v>100</v>
      </c>
      <c r="S255" s="9" t="s">
        <v>59</v>
      </c>
      <c r="T255" s="9">
        <v>100</v>
      </c>
      <c r="U255" s="9" t="s">
        <v>59</v>
      </c>
      <c r="V255" s="9">
        <v>0</v>
      </c>
      <c r="W255" s="9" t="s">
        <v>59</v>
      </c>
      <c r="X255" s="9">
        <v>0</v>
      </c>
      <c r="Y255" s="9" t="s">
        <v>59</v>
      </c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11">
        <v>450351.29100000003</v>
      </c>
      <c r="AZ255" s="11">
        <v>0</v>
      </c>
      <c r="BA255" s="11">
        <v>0</v>
      </c>
      <c r="BB255" s="11">
        <v>0</v>
      </c>
      <c r="BC255" s="11">
        <v>0</v>
      </c>
      <c r="BD255" s="2" t="str">
        <f t="shared" si="16"/>
        <v/>
      </c>
      <c r="BE255" s="2">
        <f t="shared" si="17"/>
        <v>734960.25317298411</v>
      </c>
    </row>
    <row r="256" spans="1:132" s="12" customFormat="1" ht="15.75" x14ac:dyDescent="0.25">
      <c r="A256" s="9" t="str">
        <f>IF(C256=C255,"",COUNTIF($A$7:A255,"&gt;0")+1)</f>
        <v/>
      </c>
      <c r="B256" s="9" t="s">
        <v>195</v>
      </c>
      <c r="C256" s="9" t="s">
        <v>198</v>
      </c>
      <c r="D256" s="9" t="s">
        <v>199</v>
      </c>
      <c r="E256" s="9" t="str">
        <f t="shared" si="15"/>
        <v/>
      </c>
      <c r="F256" s="9" t="str">
        <f t="shared" si="18"/>
        <v/>
      </c>
      <c r="G256" s="9" t="s">
        <v>451</v>
      </c>
      <c r="H256" s="9" t="s">
        <v>60</v>
      </c>
      <c r="I256" s="9" t="s">
        <v>316</v>
      </c>
      <c r="J256" s="9">
        <v>0</v>
      </c>
      <c r="K256" s="9" t="s">
        <v>57</v>
      </c>
      <c r="L256" s="9">
        <v>0</v>
      </c>
      <c r="M256" s="9" t="s">
        <v>61</v>
      </c>
      <c r="N256" s="9">
        <v>0</v>
      </c>
      <c r="O256" s="9" t="s">
        <v>62</v>
      </c>
      <c r="P256" s="9">
        <v>0</v>
      </c>
      <c r="Q256" s="9" t="s">
        <v>58</v>
      </c>
      <c r="R256" s="9">
        <v>100</v>
      </c>
      <c r="S256" s="9" t="s">
        <v>59</v>
      </c>
      <c r="T256" s="9">
        <v>100</v>
      </c>
      <c r="U256" s="9" t="s">
        <v>59</v>
      </c>
      <c r="V256" s="9">
        <v>0</v>
      </c>
      <c r="W256" s="9" t="s">
        <v>59</v>
      </c>
      <c r="X256" s="9">
        <v>0</v>
      </c>
      <c r="Y256" s="9" t="s">
        <v>59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11">
        <v>0</v>
      </c>
      <c r="AZ256" s="11">
        <v>0</v>
      </c>
      <c r="BA256" s="11">
        <v>0</v>
      </c>
      <c r="BB256" s="11">
        <v>0</v>
      </c>
      <c r="BC256" s="11">
        <v>0</v>
      </c>
      <c r="BD256" s="2" t="str">
        <f t="shared" si="16"/>
        <v/>
      </c>
      <c r="BE256" s="2">
        <f t="shared" si="17"/>
        <v>734960.25317298411</v>
      </c>
    </row>
    <row r="257" spans="1:57" s="12" customFormat="1" ht="15.75" x14ac:dyDescent="0.25">
      <c r="A257" s="9" t="str">
        <f>IF(C257=C256,"",COUNTIF($A$7:A256,"&gt;0")+1)</f>
        <v/>
      </c>
      <c r="B257" s="9" t="s">
        <v>195</v>
      </c>
      <c r="C257" s="9" t="s">
        <v>198</v>
      </c>
      <c r="D257" s="9" t="s">
        <v>199</v>
      </c>
      <c r="E257" s="9" t="str">
        <f t="shared" si="15"/>
        <v/>
      </c>
      <c r="F257" s="9" t="str">
        <f t="shared" si="18"/>
        <v/>
      </c>
      <c r="G257" s="9" t="s">
        <v>451</v>
      </c>
      <c r="H257" s="9" t="s">
        <v>60</v>
      </c>
      <c r="I257" s="9" t="s">
        <v>317</v>
      </c>
      <c r="J257" s="9">
        <v>112023</v>
      </c>
      <c r="K257" s="9" t="s">
        <v>57</v>
      </c>
      <c r="L257" s="9">
        <v>25.74</v>
      </c>
      <c r="M257" s="9" t="s">
        <v>61</v>
      </c>
      <c r="N257" s="9">
        <v>96</v>
      </c>
      <c r="O257" s="9" t="s">
        <v>62</v>
      </c>
      <c r="P257" s="9">
        <v>0</v>
      </c>
      <c r="Q257" s="9" t="s">
        <v>58</v>
      </c>
      <c r="R257" s="9">
        <v>100</v>
      </c>
      <c r="S257" s="9" t="s">
        <v>59</v>
      </c>
      <c r="T257" s="9">
        <v>100</v>
      </c>
      <c r="U257" s="9" t="s">
        <v>59</v>
      </c>
      <c r="V257" s="9">
        <v>0</v>
      </c>
      <c r="W257" s="9" t="s">
        <v>59</v>
      </c>
      <c r="X257" s="9">
        <v>0</v>
      </c>
      <c r="Y257" s="9" t="s">
        <v>59</v>
      </c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11">
        <v>276813.31391999999</v>
      </c>
      <c r="AZ257" s="11">
        <v>0</v>
      </c>
      <c r="BA257" s="11">
        <v>0</v>
      </c>
      <c r="BB257" s="11">
        <v>2883.4720200000002</v>
      </c>
      <c r="BC257" s="11">
        <v>0</v>
      </c>
      <c r="BD257" s="2" t="str">
        <f t="shared" si="16"/>
        <v/>
      </c>
      <c r="BE257" s="2">
        <f t="shared" si="17"/>
        <v>734960.25317298411</v>
      </c>
    </row>
    <row r="258" spans="1:57" s="12" customFormat="1" ht="15.75" x14ac:dyDescent="0.25">
      <c r="A258" s="9">
        <f>IF(C258=C257,"",COUNTIF($A$7:A257,"&gt;0")+1)</f>
        <v>65</v>
      </c>
      <c r="B258" s="6" t="s">
        <v>195</v>
      </c>
      <c r="C258" s="6" t="s">
        <v>200</v>
      </c>
      <c r="D258" s="6" t="s">
        <v>201</v>
      </c>
      <c r="E258" s="9" t="str">
        <f t="shared" si="15"/>
        <v>A</v>
      </c>
      <c r="F258" s="9" t="str">
        <f t="shared" si="18"/>
        <v/>
      </c>
      <c r="G258" s="33" t="s">
        <v>451</v>
      </c>
      <c r="H258" s="6" t="s">
        <v>60</v>
      </c>
      <c r="I258" s="6" t="s">
        <v>278</v>
      </c>
      <c r="J258" s="6">
        <v>189.398</v>
      </c>
      <c r="K258" s="6" t="s">
        <v>65</v>
      </c>
      <c r="L258" s="6">
        <v>33.49</v>
      </c>
      <c r="M258" s="6" t="s">
        <v>66</v>
      </c>
      <c r="N258" s="6">
        <v>55.53</v>
      </c>
      <c r="O258" s="6" t="s">
        <v>62</v>
      </c>
      <c r="P258" s="6">
        <v>0</v>
      </c>
      <c r="Q258" s="6" t="s">
        <v>58</v>
      </c>
      <c r="R258" s="6">
        <v>100</v>
      </c>
      <c r="S258" s="6" t="s">
        <v>59</v>
      </c>
      <c r="T258" s="6">
        <v>100</v>
      </c>
      <c r="U258" s="6" t="s">
        <v>59</v>
      </c>
      <c r="V258" s="6">
        <v>0</v>
      </c>
      <c r="W258" s="6" t="s">
        <v>59</v>
      </c>
      <c r="X258" s="6">
        <v>0</v>
      </c>
      <c r="Y258" s="6" t="s">
        <v>59</v>
      </c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31">
        <v>352.22340378059999</v>
      </c>
      <c r="AZ258" s="31">
        <v>0</v>
      </c>
      <c r="BA258" s="31">
        <v>0</v>
      </c>
      <c r="BB258" s="31">
        <v>6.3429390200000002</v>
      </c>
      <c r="BC258" s="31">
        <v>0</v>
      </c>
      <c r="BD258" s="2">
        <f t="shared" si="16"/>
        <v>25236.477040820599</v>
      </c>
      <c r="BE258" s="2">
        <f t="shared" si="17"/>
        <v>25236.477040820599</v>
      </c>
    </row>
    <row r="259" spans="1:57" s="12" customFormat="1" ht="15.75" x14ac:dyDescent="0.25">
      <c r="A259" s="9" t="str">
        <f>IF(C259=C258,"",COUNTIF($A$7:A258,"&gt;0")+1)</f>
        <v/>
      </c>
      <c r="B259" s="6" t="s">
        <v>195</v>
      </c>
      <c r="C259" s="6" t="s">
        <v>200</v>
      </c>
      <c r="D259" s="6" t="s">
        <v>201</v>
      </c>
      <c r="E259" s="9" t="str">
        <f t="shared" si="15"/>
        <v/>
      </c>
      <c r="F259" s="9" t="str">
        <f t="shared" si="18"/>
        <v/>
      </c>
      <c r="G259" s="33" t="s">
        <v>451</v>
      </c>
      <c r="H259" s="6" t="s">
        <v>60</v>
      </c>
      <c r="I259" s="6" t="s">
        <v>293</v>
      </c>
      <c r="J259" s="6">
        <v>4536.67</v>
      </c>
      <c r="K259" s="6" t="s">
        <v>57</v>
      </c>
      <c r="L259" s="6">
        <v>25.12</v>
      </c>
      <c r="M259" s="6" t="s">
        <v>61</v>
      </c>
      <c r="N259" s="6">
        <v>95.1</v>
      </c>
      <c r="O259" s="6" t="s">
        <v>62</v>
      </c>
      <c r="P259" s="6">
        <v>0</v>
      </c>
      <c r="Q259" s="6" t="s">
        <v>58</v>
      </c>
      <c r="R259" s="6">
        <v>100</v>
      </c>
      <c r="S259" s="6" t="s">
        <v>59</v>
      </c>
      <c r="T259" s="6">
        <v>100</v>
      </c>
      <c r="U259" s="6" t="s">
        <v>59</v>
      </c>
      <c r="V259" s="6">
        <v>0</v>
      </c>
      <c r="W259" s="6" t="s">
        <v>59</v>
      </c>
      <c r="X259" s="6">
        <v>0</v>
      </c>
      <c r="Y259" s="6" t="s">
        <v>59</v>
      </c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31">
        <v>10837.70540304</v>
      </c>
      <c r="AZ259" s="31">
        <v>0</v>
      </c>
      <c r="BA259" s="31">
        <v>0</v>
      </c>
      <c r="BB259" s="31">
        <v>113.96115040000001</v>
      </c>
      <c r="BC259" s="31">
        <v>0</v>
      </c>
      <c r="BD259" s="2" t="str">
        <f t="shared" si="16"/>
        <v/>
      </c>
      <c r="BE259" s="2">
        <f t="shared" si="17"/>
        <v>25236.477040820599</v>
      </c>
    </row>
    <row r="260" spans="1:57" s="12" customFormat="1" ht="15.75" x14ac:dyDescent="0.25">
      <c r="A260" s="9" t="str">
        <f>IF(C260=C259,"",COUNTIF($A$7:A259,"&gt;0")+1)</f>
        <v/>
      </c>
      <c r="B260" s="6" t="s">
        <v>195</v>
      </c>
      <c r="C260" s="6" t="s">
        <v>200</v>
      </c>
      <c r="D260" s="6" t="s">
        <v>201</v>
      </c>
      <c r="E260" s="9" t="str">
        <f t="shared" si="15"/>
        <v/>
      </c>
      <c r="F260" s="9" t="str">
        <f t="shared" si="18"/>
        <v/>
      </c>
      <c r="G260" s="33" t="s">
        <v>451</v>
      </c>
      <c r="H260" s="6" t="s">
        <v>60</v>
      </c>
      <c r="I260" s="6" t="s">
        <v>294</v>
      </c>
      <c r="J260" s="6">
        <v>0</v>
      </c>
      <c r="K260" s="6" t="s">
        <v>57</v>
      </c>
      <c r="L260" s="6">
        <v>32.5</v>
      </c>
      <c r="M260" s="6" t="s">
        <v>61</v>
      </c>
      <c r="N260" s="6">
        <v>97.5</v>
      </c>
      <c r="O260" s="6" t="s">
        <v>62</v>
      </c>
      <c r="P260" s="6">
        <v>0</v>
      </c>
      <c r="Q260" s="6" t="s">
        <v>58</v>
      </c>
      <c r="R260" s="6">
        <v>100</v>
      </c>
      <c r="S260" s="6" t="s">
        <v>59</v>
      </c>
      <c r="T260" s="6">
        <v>100</v>
      </c>
      <c r="U260" s="6" t="s">
        <v>59</v>
      </c>
      <c r="V260" s="6">
        <v>0</v>
      </c>
      <c r="W260" s="6" t="s">
        <v>59</v>
      </c>
      <c r="X260" s="6">
        <v>0</v>
      </c>
      <c r="Y260" s="6" t="s">
        <v>59</v>
      </c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2" t="str">
        <f t="shared" si="16"/>
        <v/>
      </c>
      <c r="BE260" s="2">
        <f t="shared" si="17"/>
        <v>25236.477040820599</v>
      </c>
    </row>
    <row r="261" spans="1:57" s="12" customFormat="1" ht="15.75" x14ac:dyDescent="0.25">
      <c r="A261" s="9" t="str">
        <f>IF(C261=C260,"",COUNTIF($A$7:A260,"&gt;0")+1)</f>
        <v/>
      </c>
      <c r="B261" s="6" t="s">
        <v>195</v>
      </c>
      <c r="C261" s="6" t="s">
        <v>200</v>
      </c>
      <c r="D261" s="6" t="s">
        <v>201</v>
      </c>
      <c r="E261" s="9" t="str">
        <f t="shared" si="15"/>
        <v/>
      </c>
      <c r="F261" s="9" t="str">
        <f t="shared" si="18"/>
        <v/>
      </c>
      <c r="G261" s="33" t="s">
        <v>451</v>
      </c>
      <c r="H261" s="6" t="s">
        <v>60</v>
      </c>
      <c r="I261" s="6" t="s">
        <v>295</v>
      </c>
      <c r="J261" s="6">
        <v>0</v>
      </c>
      <c r="K261" s="6" t="s">
        <v>57</v>
      </c>
      <c r="L261" s="6">
        <v>40.06</v>
      </c>
      <c r="M261" s="6" t="s">
        <v>61</v>
      </c>
      <c r="N261" s="6">
        <v>78.400000000000006</v>
      </c>
      <c r="O261" s="6" t="s">
        <v>62</v>
      </c>
      <c r="P261" s="6">
        <v>0</v>
      </c>
      <c r="Q261" s="6" t="s">
        <v>58</v>
      </c>
      <c r="R261" s="6">
        <v>100</v>
      </c>
      <c r="S261" s="6" t="s">
        <v>59</v>
      </c>
      <c r="T261" s="6">
        <v>100</v>
      </c>
      <c r="U261" s="6" t="s">
        <v>59</v>
      </c>
      <c r="V261" s="6">
        <v>0</v>
      </c>
      <c r="W261" s="6" t="s">
        <v>59</v>
      </c>
      <c r="X261" s="6">
        <v>0</v>
      </c>
      <c r="Y261" s="6" t="s">
        <v>59</v>
      </c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31">
        <v>0</v>
      </c>
      <c r="AZ261" s="31">
        <v>0</v>
      </c>
      <c r="BA261" s="31">
        <v>0</v>
      </c>
      <c r="BB261" s="31">
        <v>0</v>
      </c>
      <c r="BC261" s="31">
        <v>0</v>
      </c>
      <c r="BD261" s="2" t="str">
        <f t="shared" si="16"/>
        <v/>
      </c>
      <c r="BE261" s="2">
        <f t="shared" si="17"/>
        <v>25236.477040820599</v>
      </c>
    </row>
    <row r="262" spans="1:57" s="12" customFormat="1" ht="15.75" x14ac:dyDescent="0.25">
      <c r="A262" s="9" t="str">
        <f>IF(C262=C261,"",COUNTIF($A$7:A261,"&gt;0")+1)</f>
        <v/>
      </c>
      <c r="B262" s="6" t="s">
        <v>195</v>
      </c>
      <c r="C262" s="6" t="s">
        <v>200</v>
      </c>
      <c r="D262" s="6" t="s">
        <v>201</v>
      </c>
      <c r="E262" s="9" t="str">
        <f t="shared" si="15"/>
        <v/>
      </c>
      <c r="F262" s="9" t="str">
        <f t="shared" si="18"/>
        <v/>
      </c>
      <c r="G262" s="6" t="s">
        <v>465</v>
      </c>
      <c r="H262" s="6" t="s">
        <v>266</v>
      </c>
      <c r="I262" s="6" t="s">
        <v>296</v>
      </c>
      <c r="J262" s="6">
        <v>17219.493999999999</v>
      </c>
      <c r="K262" s="6" t="s">
        <v>57</v>
      </c>
      <c r="L262" s="6">
        <v>0</v>
      </c>
      <c r="M262" s="6" t="s">
        <v>58</v>
      </c>
      <c r="N262" s="6">
        <v>0.78500000000000003</v>
      </c>
      <c r="O262" s="6" t="s">
        <v>268</v>
      </c>
      <c r="P262" s="6">
        <v>0</v>
      </c>
      <c r="Q262" s="6" t="s">
        <v>58</v>
      </c>
      <c r="R262" s="6">
        <v>100</v>
      </c>
      <c r="S262" s="6" t="s">
        <v>59</v>
      </c>
      <c r="T262" s="6">
        <v>100</v>
      </c>
      <c r="U262" s="6" t="s">
        <v>59</v>
      </c>
      <c r="V262" s="6">
        <v>0</v>
      </c>
      <c r="W262" s="6" t="s">
        <v>59</v>
      </c>
      <c r="X262" s="6">
        <v>0</v>
      </c>
      <c r="Y262" s="6" t="s">
        <v>59</v>
      </c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31">
        <v>13517.30279</v>
      </c>
      <c r="AZ262" s="31">
        <v>0</v>
      </c>
      <c r="BA262" s="31">
        <v>0</v>
      </c>
      <c r="BB262" s="31">
        <v>0</v>
      </c>
      <c r="BC262" s="31">
        <v>0</v>
      </c>
      <c r="BD262" s="2" t="str">
        <f t="shared" si="16"/>
        <v/>
      </c>
      <c r="BE262" s="2">
        <f t="shared" si="17"/>
        <v>25236.477040820599</v>
      </c>
    </row>
    <row r="263" spans="1:57" s="12" customFormat="1" ht="15.75" x14ac:dyDescent="0.25">
      <c r="A263" s="9" t="str">
        <f>IF(C263=C262,"",COUNTIF($A$7:A262,"&gt;0")+1)</f>
        <v/>
      </c>
      <c r="B263" s="6" t="s">
        <v>195</v>
      </c>
      <c r="C263" s="6" t="s">
        <v>200</v>
      </c>
      <c r="D263" s="6" t="s">
        <v>201</v>
      </c>
      <c r="E263" s="9" t="str">
        <f t="shared" si="15"/>
        <v/>
      </c>
      <c r="F263" s="9" t="str">
        <f t="shared" si="18"/>
        <v/>
      </c>
      <c r="G263" s="6" t="s">
        <v>465</v>
      </c>
      <c r="H263" s="6" t="s">
        <v>266</v>
      </c>
      <c r="I263" s="6" t="s">
        <v>297</v>
      </c>
      <c r="J263" s="6">
        <v>484.65699999999998</v>
      </c>
      <c r="K263" s="6" t="s">
        <v>57</v>
      </c>
      <c r="L263" s="6">
        <v>0</v>
      </c>
      <c r="M263" s="6" t="s">
        <v>58</v>
      </c>
      <c r="N263" s="6">
        <v>1.0920000000000001</v>
      </c>
      <c r="O263" s="6" t="s">
        <v>268</v>
      </c>
      <c r="P263" s="6">
        <v>0</v>
      </c>
      <c r="Q263" s="6" t="s">
        <v>58</v>
      </c>
      <c r="R263" s="6">
        <v>100</v>
      </c>
      <c r="S263" s="6" t="s">
        <v>59</v>
      </c>
      <c r="T263" s="6">
        <v>100</v>
      </c>
      <c r="U263" s="6" t="s">
        <v>59</v>
      </c>
      <c r="V263" s="6">
        <v>0</v>
      </c>
      <c r="W263" s="6" t="s">
        <v>59</v>
      </c>
      <c r="X263" s="6">
        <v>0</v>
      </c>
      <c r="Y263" s="6" t="s">
        <v>59</v>
      </c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31">
        <v>529.24544400000002</v>
      </c>
      <c r="AZ263" s="31">
        <v>0</v>
      </c>
      <c r="BA263" s="31">
        <v>0</v>
      </c>
      <c r="BB263" s="31">
        <v>0</v>
      </c>
      <c r="BC263" s="31">
        <v>0</v>
      </c>
      <c r="BD263" s="2" t="str">
        <f t="shared" si="16"/>
        <v/>
      </c>
      <c r="BE263" s="2">
        <f t="shared" si="17"/>
        <v>25236.477040820599</v>
      </c>
    </row>
    <row r="264" spans="1:57" s="12" customFormat="1" ht="15.75" x14ac:dyDescent="0.25">
      <c r="A264" s="9">
        <f>IF(C264=C263,"",COUNTIF($A$7:A263,"&gt;0")+1)</f>
        <v>66</v>
      </c>
      <c r="B264" s="9" t="s">
        <v>195</v>
      </c>
      <c r="C264" s="9" t="s">
        <v>202</v>
      </c>
      <c r="D264" s="9" t="s">
        <v>203</v>
      </c>
      <c r="E264" s="9" t="str">
        <f t="shared" ref="E264:E327" si="19">IF(BD264="","",IF(BD264&lt;50000,"A",IF(BD264&lt;500000,"B",IF(BD264&gt;500000,"C"))))</f>
        <v>A</v>
      </c>
      <c r="F264" s="9" t="str">
        <f t="shared" si="18"/>
        <v>TAIP</v>
      </c>
      <c r="G264" s="9" t="s">
        <v>256</v>
      </c>
      <c r="H264" s="9" t="s">
        <v>60</v>
      </c>
      <c r="I264" s="9" t="s">
        <v>254</v>
      </c>
      <c r="J264" s="9">
        <v>6836.9489999999996</v>
      </c>
      <c r="K264" s="9" t="s">
        <v>65</v>
      </c>
      <c r="L264" s="9">
        <v>33.49</v>
      </c>
      <c r="M264" s="9" t="s">
        <v>66</v>
      </c>
      <c r="N264" s="9">
        <v>55.53</v>
      </c>
      <c r="O264" s="9" t="s">
        <v>62</v>
      </c>
      <c r="P264" s="9">
        <v>0</v>
      </c>
      <c r="Q264" s="9" t="s">
        <v>58</v>
      </c>
      <c r="R264" s="9">
        <v>100</v>
      </c>
      <c r="S264" s="9" t="s">
        <v>59</v>
      </c>
      <c r="T264" s="9">
        <v>100</v>
      </c>
      <c r="U264" s="9" t="s">
        <v>59</v>
      </c>
      <c r="V264" s="9">
        <v>0</v>
      </c>
      <c r="W264" s="9" t="s">
        <v>59</v>
      </c>
      <c r="X264" s="9">
        <v>0</v>
      </c>
      <c r="Y264" s="9" t="s">
        <v>59</v>
      </c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11">
        <v>12714.672004215299</v>
      </c>
      <c r="AZ264" s="11">
        <v>0</v>
      </c>
      <c r="BA264" s="11">
        <v>0</v>
      </c>
      <c r="BB264" s="11">
        <v>228.96942201000002</v>
      </c>
      <c r="BC264" s="11">
        <v>0</v>
      </c>
      <c r="BD264" s="2">
        <f t="shared" ref="BD264:BD323" si="20">IF(D264=D263,"",BE264)</f>
        <v>15158.8074509571</v>
      </c>
      <c r="BE264" s="2">
        <f t="shared" ref="BE264:BE323" si="21">SUMIF(D:D,D264,AY:AY)</f>
        <v>15158.8074509571</v>
      </c>
    </row>
    <row r="265" spans="1:57" s="12" customFormat="1" ht="15.75" x14ac:dyDescent="0.25">
      <c r="A265" s="9" t="str">
        <f>IF(C265=C264,"",COUNTIF($A$7:A264,"&gt;0")+1)</f>
        <v/>
      </c>
      <c r="B265" s="9" t="s">
        <v>195</v>
      </c>
      <c r="C265" s="9" t="s">
        <v>202</v>
      </c>
      <c r="D265" s="9" t="s">
        <v>203</v>
      </c>
      <c r="E265" s="9" t="str">
        <f t="shared" si="19"/>
        <v/>
      </c>
      <c r="F265" s="9" t="str">
        <f t="shared" si="18"/>
        <v/>
      </c>
      <c r="G265" s="9" t="s">
        <v>256</v>
      </c>
      <c r="H265" s="9" t="s">
        <v>60</v>
      </c>
      <c r="I265" s="9" t="s">
        <v>301</v>
      </c>
      <c r="J265" s="9">
        <v>776.53899999999999</v>
      </c>
      <c r="K265" s="9" t="s">
        <v>57</v>
      </c>
      <c r="L265" s="9">
        <v>40.06</v>
      </c>
      <c r="M265" s="9" t="s">
        <v>61</v>
      </c>
      <c r="N265" s="9">
        <v>78.400000000000006</v>
      </c>
      <c r="O265" s="9" t="s">
        <v>62</v>
      </c>
      <c r="P265" s="9">
        <v>0</v>
      </c>
      <c r="Q265" s="9" t="s">
        <v>58</v>
      </c>
      <c r="R265" s="9">
        <v>100</v>
      </c>
      <c r="S265" s="9" t="s">
        <v>59</v>
      </c>
      <c r="T265" s="9">
        <v>100</v>
      </c>
      <c r="U265" s="9" t="s">
        <v>59</v>
      </c>
      <c r="V265" s="9">
        <v>0</v>
      </c>
      <c r="W265" s="9" t="s">
        <v>59</v>
      </c>
      <c r="X265" s="9">
        <v>0</v>
      </c>
      <c r="Y265" s="9" t="s">
        <v>59</v>
      </c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11">
        <v>2438.8791434560003</v>
      </c>
      <c r="AZ265" s="11">
        <v>0</v>
      </c>
      <c r="BA265" s="11">
        <v>0</v>
      </c>
      <c r="BB265" s="11">
        <v>31.10815234</v>
      </c>
      <c r="BC265" s="11">
        <v>0</v>
      </c>
      <c r="BD265" s="2" t="str">
        <f t="shared" si="20"/>
        <v/>
      </c>
      <c r="BE265" s="2">
        <f t="shared" si="21"/>
        <v>15158.8074509571</v>
      </c>
    </row>
    <row r="266" spans="1:57" s="12" customFormat="1" ht="15.75" x14ac:dyDescent="0.25">
      <c r="A266" s="9" t="str">
        <f>IF(C266=C265,"",COUNTIF($A$7:A265,"&gt;0")+1)</f>
        <v/>
      </c>
      <c r="B266" s="9" t="s">
        <v>195</v>
      </c>
      <c r="C266" s="9" t="s">
        <v>202</v>
      </c>
      <c r="D266" s="9" t="s">
        <v>203</v>
      </c>
      <c r="E266" s="9" t="str">
        <f t="shared" si="19"/>
        <v/>
      </c>
      <c r="F266" s="9" t="str">
        <f t="shared" si="18"/>
        <v/>
      </c>
      <c r="G266" s="9" t="s">
        <v>256</v>
      </c>
      <c r="H266" s="9" t="s">
        <v>60</v>
      </c>
      <c r="I266" s="9" t="s">
        <v>302</v>
      </c>
      <c r="J266" s="9">
        <v>175494.46</v>
      </c>
      <c r="K266" s="9" t="s">
        <v>57</v>
      </c>
      <c r="L266" s="9">
        <v>8.1999999999999993</v>
      </c>
      <c r="M266" s="9" t="s">
        <v>61</v>
      </c>
      <c r="N266" s="9">
        <v>101.34</v>
      </c>
      <c r="O266" s="9" t="s">
        <v>62</v>
      </c>
      <c r="P266" s="9">
        <v>0</v>
      </c>
      <c r="Q266" s="9" t="s">
        <v>58</v>
      </c>
      <c r="R266" s="9">
        <v>100</v>
      </c>
      <c r="S266" s="9" t="s">
        <v>59</v>
      </c>
      <c r="T266" s="9">
        <v>100</v>
      </c>
      <c r="U266" s="9" t="s">
        <v>59</v>
      </c>
      <c r="V266" s="9">
        <v>100</v>
      </c>
      <c r="W266" s="9" t="s">
        <v>59</v>
      </c>
      <c r="X266" s="9">
        <v>0</v>
      </c>
      <c r="Y266" s="9" t="s">
        <v>59</v>
      </c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11">
        <v>0</v>
      </c>
      <c r="AZ266" s="11">
        <v>145833.79032648</v>
      </c>
      <c r="BA266" s="11">
        <v>0</v>
      </c>
      <c r="BB266" s="11">
        <v>0</v>
      </c>
      <c r="BC266" s="11">
        <v>1439.0545719999998</v>
      </c>
      <c r="BD266" s="2" t="str">
        <f t="shared" si="20"/>
        <v/>
      </c>
      <c r="BE266" s="2">
        <f t="shared" si="21"/>
        <v>15158.8074509571</v>
      </c>
    </row>
    <row r="267" spans="1:57" s="12" customFormat="1" ht="15.75" x14ac:dyDescent="0.25">
      <c r="A267" s="9" t="str">
        <f>IF(C267=C266,"",COUNTIF($A$7:A266,"&gt;0")+1)</f>
        <v/>
      </c>
      <c r="B267" s="9" t="s">
        <v>195</v>
      </c>
      <c r="C267" s="9" t="s">
        <v>202</v>
      </c>
      <c r="D267" s="9" t="s">
        <v>203</v>
      </c>
      <c r="E267" s="9" t="str">
        <f t="shared" si="19"/>
        <v/>
      </c>
      <c r="F267" s="9" t="str">
        <f t="shared" ref="F267:F332" si="22">IF(BD267&lt;25000,"TAIP","")</f>
        <v/>
      </c>
      <c r="G267" s="9" t="s">
        <v>256</v>
      </c>
      <c r="H267" s="9" t="s">
        <v>60</v>
      </c>
      <c r="I267" s="9" t="s">
        <v>303</v>
      </c>
      <c r="J267" s="9">
        <v>0</v>
      </c>
      <c r="K267" s="9" t="s">
        <v>57</v>
      </c>
      <c r="L267" s="9">
        <v>11.72</v>
      </c>
      <c r="M267" s="9" t="s">
        <v>61</v>
      </c>
      <c r="N267" s="9">
        <v>104.34</v>
      </c>
      <c r="O267" s="9" t="s">
        <v>62</v>
      </c>
      <c r="P267" s="9">
        <v>0</v>
      </c>
      <c r="Q267" s="9" t="s">
        <v>58</v>
      </c>
      <c r="R267" s="9">
        <v>100</v>
      </c>
      <c r="S267" s="9" t="s">
        <v>59</v>
      </c>
      <c r="T267" s="9">
        <v>100</v>
      </c>
      <c r="U267" s="9" t="s">
        <v>59</v>
      </c>
      <c r="V267" s="9">
        <v>0</v>
      </c>
      <c r="W267" s="9" t="s">
        <v>59</v>
      </c>
      <c r="X267" s="9">
        <v>0</v>
      </c>
      <c r="Y267" s="9" t="s">
        <v>59</v>
      </c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11">
        <v>0</v>
      </c>
      <c r="AZ267" s="11">
        <v>0</v>
      </c>
      <c r="BA267" s="11">
        <v>0</v>
      </c>
      <c r="BB267" s="11">
        <v>0</v>
      </c>
      <c r="BC267" s="11">
        <v>0</v>
      </c>
      <c r="BD267" s="2" t="str">
        <f t="shared" si="20"/>
        <v/>
      </c>
      <c r="BE267" s="2">
        <f t="shared" si="21"/>
        <v>15158.8074509571</v>
      </c>
    </row>
    <row r="268" spans="1:57" s="12" customFormat="1" ht="15.75" x14ac:dyDescent="0.25">
      <c r="A268" s="9" t="str">
        <f>IF(C268=C267,"",COUNTIF($A$7:A267,"&gt;0")+1)</f>
        <v/>
      </c>
      <c r="B268" s="9" t="s">
        <v>195</v>
      </c>
      <c r="C268" s="9" t="s">
        <v>202</v>
      </c>
      <c r="D268" s="9" t="s">
        <v>203</v>
      </c>
      <c r="E268" s="9" t="str">
        <f t="shared" si="19"/>
        <v/>
      </c>
      <c r="F268" s="9" t="str">
        <f t="shared" si="22"/>
        <v/>
      </c>
      <c r="G268" s="9" t="s">
        <v>256</v>
      </c>
      <c r="H268" s="9" t="s">
        <v>60</v>
      </c>
      <c r="I268" s="9" t="s">
        <v>304</v>
      </c>
      <c r="J268" s="9">
        <v>1.6779999999999999</v>
      </c>
      <c r="K268" s="9" t="s">
        <v>57</v>
      </c>
      <c r="L268" s="9">
        <v>43.07</v>
      </c>
      <c r="M268" s="9" t="s">
        <v>61</v>
      </c>
      <c r="N268" s="9">
        <v>72.73</v>
      </c>
      <c r="O268" s="9" t="s">
        <v>62</v>
      </c>
      <c r="P268" s="9">
        <v>0</v>
      </c>
      <c r="Q268" s="9" t="s">
        <v>58</v>
      </c>
      <c r="R268" s="9">
        <v>100</v>
      </c>
      <c r="S268" s="9" t="s">
        <v>59</v>
      </c>
      <c r="T268" s="9">
        <v>100</v>
      </c>
      <c r="U268" s="9" t="s">
        <v>59</v>
      </c>
      <c r="V268" s="9">
        <v>0</v>
      </c>
      <c r="W268" s="9" t="s">
        <v>59</v>
      </c>
      <c r="X268" s="9">
        <v>0</v>
      </c>
      <c r="Y268" s="9" t="s">
        <v>59</v>
      </c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11">
        <v>5.2563032857999996</v>
      </c>
      <c r="AZ268" s="11">
        <v>0</v>
      </c>
      <c r="BA268" s="11">
        <v>0</v>
      </c>
      <c r="BB268" s="11">
        <v>7.227146000000001E-2</v>
      </c>
      <c r="BC268" s="11">
        <v>0</v>
      </c>
      <c r="BD268" s="2" t="str">
        <f t="shared" si="20"/>
        <v/>
      </c>
      <c r="BE268" s="2">
        <f t="shared" si="21"/>
        <v>15158.8074509571</v>
      </c>
    </row>
    <row r="269" spans="1:57" s="12" customFormat="1" ht="15.75" x14ac:dyDescent="0.25">
      <c r="A269" s="9" t="str">
        <f>IF(C269=C268,"",COUNTIF($A$7:A268,"&gt;0")+1)</f>
        <v/>
      </c>
      <c r="B269" s="9" t="s">
        <v>195</v>
      </c>
      <c r="C269" s="9" t="s">
        <v>202</v>
      </c>
      <c r="D269" s="9" t="s">
        <v>203</v>
      </c>
      <c r="E269" s="9" t="str">
        <f t="shared" si="19"/>
        <v/>
      </c>
      <c r="F269" s="9" t="str">
        <f t="shared" si="22"/>
        <v/>
      </c>
      <c r="G269" s="9" t="s">
        <v>256</v>
      </c>
      <c r="H269" s="9" t="s">
        <v>60</v>
      </c>
      <c r="I269" s="9" t="s">
        <v>305</v>
      </c>
      <c r="J269" s="9">
        <v>0</v>
      </c>
      <c r="K269" s="9" t="s">
        <v>57</v>
      </c>
      <c r="L269" s="9">
        <v>15.6</v>
      </c>
      <c r="M269" s="9" t="s">
        <v>61</v>
      </c>
      <c r="N269" s="9">
        <v>103.69</v>
      </c>
      <c r="O269" s="9" t="s">
        <v>62</v>
      </c>
      <c r="P269" s="9">
        <v>0</v>
      </c>
      <c r="Q269" s="9" t="s">
        <v>58</v>
      </c>
      <c r="R269" s="9">
        <v>100</v>
      </c>
      <c r="S269" s="9" t="s">
        <v>59</v>
      </c>
      <c r="T269" s="9">
        <v>100</v>
      </c>
      <c r="U269" s="9" t="s">
        <v>59</v>
      </c>
      <c r="V269" s="9">
        <v>0</v>
      </c>
      <c r="W269" s="9" t="s">
        <v>59</v>
      </c>
      <c r="X269" s="9">
        <v>0</v>
      </c>
      <c r="Y269" s="9" t="s">
        <v>59</v>
      </c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11">
        <v>0</v>
      </c>
      <c r="AZ269" s="11">
        <v>0</v>
      </c>
      <c r="BA269" s="11">
        <v>0</v>
      </c>
      <c r="BB269" s="11">
        <v>0</v>
      </c>
      <c r="BC269" s="11">
        <v>0</v>
      </c>
      <c r="BD269" s="2" t="str">
        <f t="shared" si="20"/>
        <v/>
      </c>
      <c r="BE269" s="2">
        <f t="shared" si="21"/>
        <v>15158.8074509571</v>
      </c>
    </row>
    <row r="270" spans="1:57" s="12" customFormat="1" ht="15.75" x14ac:dyDescent="0.25">
      <c r="A270" s="9">
        <f>IF(C270=C269,"",COUNTIF($A$7:A269,"&gt;0")+1)</f>
        <v>67</v>
      </c>
      <c r="B270" s="6" t="s">
        <v>195</v>
      </c>
      <c r="C270" s="6" t="s">
        <v>204</v>
      </c>
      <c r="D270" s="6" t="s">
        <v>205</v>
      </c>
      <c r="E270" s="9" t="str">
        <f t="shared" si="19"/>
        <v>A</v>
      </c>
      <c r="F270" s="9" t="str">
        <f t="shared" si="22"/>
        <v>TAIP</v>
      </c>
      <c r="G270" s="6" t="s">
        <v>256</v>
      </c>
      <c r="H270" s="6" t="s">
        <v>60</v>
      </c>
      <c r="I270" s="6" t="s">
        <v>254</v>
      </c>
      <c r="J270" s="6">
        <v>99.15</v>
      </c>
      <c r="K270" s="6" t="s">
        <v>65</v>
      </c>
      <c r="L270" s="6">
        <v>33.49</v>
      </c>
      <c r="M270" s="6" t="s">
        <v>66</v>
      </c>
      <c r="N270" s="6">
        <v>55.53</v>
      </c>
      <c r="O270" s="6" t="s">
        <v>62</v>
      </c>
      <c r="P270" s="6">
        <v>0</v>
      </c>
      <c r="Q270" s="6"/>
      <c r="R270" s="6">
        <v>100</v>
      </c>
      <c r="S270" s="6" t="s">
        <v>59</v>
      </c>
      <c r="T270" s="6">
        <v>100</v>
      </c>
      <c r="U270" s="6" t="s">
        <v>59</v>
      </c>
      <c r="V270" s="6">
        <v>0</v>
      </c>
      <c r="W270" s="6" t="s">
        <v>59</v>
      </c>
      <c r="X270" s="6">
        <v>0</v>
      </c>
      <c r="Y270" s="6" t="s">
        <v>59</v>
      </c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31">
        <v>184.4</v>
      </c>
      <c r="AZ270" s="31">
        <v>0</v>
      </c>
      <c r="BA270" s="31">
        <v>0</v>
      </c>
      <c r="BB270" s="31">
        <v>3.32</v>
      </c>
      <c r="BC270" s="31">
        <v>0</v>
      </c>
      <c r="BD270" s="2">
        <f t="shared" si="20"/>
        <v>184.4</v>
      </c>
      <c r="BE270" s="2">
        <f t="shared" si="21"/>
        <v>184.4</v>
      </c>
    </row>
    <row r="271" spans="1:57" s="12" customFormat="1" ht="15.75" x14ac:dyDescent="0.25">
      <c r="A271" s="9" t="str">
        <f>IF(C271=C270,"",COUNTIF($A$7:A270,"&gt;0")+1)</f>
        <v/>
      </c>
      <c r="B271" s="6" t="s">
        <v>195</v>
      </c>
      <c r="C271" s="6" t="s">
        <v>204</v>
      </c>
      <c r="D271" s="6" t="s">
        <v>205</v>
      </c>
      <c r="E271" s="9" t="str">
        <f t="shared" si="19"/>
        <v/>
      </c>
      <c r="F271" s="9" t="str">
        <f t="shared" si="22"/>
        <v/>
      </c>
      <c r="G271" s="6" t="s">
        <v>256</v>
      </c>
      <c r="H271" s="6" t="s">
        <v>60</v>
      </c>
      <c r="I271" s="6" t="s">
        <v>263</v>
      </c>
      <c r="J271" s="6">
        <v>0</v>
      </c>
      <c r="K271" s="6" t="s">
        <v>57</v>
      </c>
      <c r="L271" s="6">
        <v>43.07</v>
      </c>
      <c r="M271" s="6" t="s">
        <v>61</v>
      </c>
      <c r="N271" s="6">
        <v>72.73</v>
      </c>
      <c r="O271" s="6" t="s">
        <v>62</v>
      </c>
      <c r="P271" s="6">
        <v>0</v>
      </c>
      <c r="Q271" s="6"/>
      <c r="R271" s="6">
        <v>100</v>
      </c>
      <c r="S271" s="6" t="s">
        <v>59</v>
      </c>
      <c r="T271" s="6">
        <v>100</v>
      </c>
      <c r="U271" s="6" t="s">
        <v>59</v>
      </c>
      <c r="V271" s="6">
        <v>0</v>
      </c>
      <c r="W271" s="6" t="s">
        <v>59</v>
      </c>
      <c r="X271" s="6">
        <v>0</v>
      </c>
      <c r="Y271" s="6" t="s">
        <v>59</v>
      </c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31">
        <v>0</v>
      </c>
      <c r="AZ271" s="31">
        <v>0</v>
      </c>
      <c r="BA271" s="31">
        <v>0</v>
      </c>
      <c r="BB271" s="31">
        <v>0</v>
      </c>
      <c r="BC271" s="31">
        <v>0</v>
      </c>
      <c r="BD271" s="2" t="str">
        <f t="shared" si="20"/>
        <v/>
      </c>
      <c r="BE271" s="2">
        <f t="shared" si="21"/>
        <v>184.4</v>
      </c>
    </row>
    <row r="272" spans="1:57" s="12" customFormat="1" ht="15.75" x14ac:dyDescent="0.25">
      <c r="A272" s="9" t="str">
        <f>IF(C272=C271,"",COUNTIF($A$7:A271,"&gt;0")+1)</f>
        <v/>
      </c>
      <c r="B272" s="6" t="s">
        <v>195</v>
      </c>
      <c r="C272" s="6" t="s">
        <v>204</v>
      </c>
      <c r="D272" s="6" t="s">
        <v>205</v>
      </c>
      <c r="E272" s="9" t="str">
        <f t="shared" si="19"/>
        <v/>
      </c>
      <c r="F272" s="9" t="str">
        <f t="shared" si="22"/>
        <v/>
      </c>
      <c r="G272" s="6" t="s">
        <v>256</v>
      </c>
      <c r="H272" s="6" t="s">
        <v>60</v>
      </c>
      <c r="I272" s="6" t="s">
        <v>255</v>
      </c>
      <c r="J272" s="32">
        <v>8493.9</v>
      </c>
      <c r="K272" s="6" t="s">
        <v>57</v>
      </c>
      <c r="L272" s="6">
        <v>15.6</v>
      </c>
      <c r="M272" s="6" t="s">
        <v>61</v>
      </c>
      <c r="N272" s="6">
        <v>101.34</v>
      </c>
      <c r="O272" s="6" t="s">
        <v>62</v>
      </c>
      <c r="P272" s="6">
        <v>0</v>
      </c>
      <c r="Q272" s="6"/>
      <c r="R272" s="6">
        <v>100</v>
      </c>
      <c r="S272" s="6" t="s">
        <v>59</v>
      </c>
      <c r="T272" s="6">
        <v>100</v>
      </c>
      <c r="U272" s="6" t="s">
        <v>59</v>
      </c>
      <c r="V272" s="6">
        <v>100</v>
      </c>
      <c r="W272" s="6" t="s">
        <v>59</v>
      </c>
      <c r="X272" s="6">
        <v>0</v>
      </c>
      <c r="Y272" s="6" t="s">
        <v>59</v>
      </c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31">
        <v>0</v>
      </c>
      <c r="AZ272" s="30">
        <v>13428</v>
      </c>
      <c r="BA272" s="31">
        <v>0</v>
      </c>
      <c r="BB272" s="31">
        <v>0</v>
      </c>
      <c r="BC272" s="31">
        <v>132.5</v>
      </c>
      <c r="BD272" s="2" t="str">
        <f t="shared" si="20"/>
        <v/>
      </c>
      <c r="BE272" s="2">
        <f t="shared" si="21"/>
        <v>184.4</v>
      </c>
    </row>
    <row r="273" spans="1:57" s="12" customFormat="1" ht="15.75" x14ac:dyDescent="0.25">
      <c r="A273" s="9">
        <f>IF(C273=C272,"",COUNTIF($A$7:A272,"&gt;0")+1)</f>
        <v>68</v>
      </c>
      <c r="B273" s="9" t="s">
        <v>195</v>
      </c>
      <c r="C273" s="9" t="s">
        <v>206</v>
      </c>
      <c r="D273" s="9" t="s">
        <v>207</v>
      </c>
      <c r="E273" s="9" t="str">
        <f t="shared" si="19"/>
        <v>A</v>
      </c>
      <c r="F273" s="9" t="str">
        <f t="shared" si="22"/>
        <v>TAIP</v>
      </c>
      <c r="G273" s="9" t="s">
        <v>256</v>
      </c>
      <c r="H273" s="9" t="s">
        <v>60</v>
      </c>
      <c r="I273" s="9" t="s">
        <v>365</v>
      </c>
      <c r="J273" s="9">
        <v>11.14</v>
      </c>
      <c r="K273" s="9" t="s">
        <v>57</v>
      </c>
      <c r="L273" s="9">
        <v>38.1</v>
      </c>
      <c r="M273" s="9" t="s">
        <v>61</v>
      </c>
      <c r="N273" s="9">
        <v>76.599999999999994</v>
      </c>
      <c r="O273" s="9" t="s">
        <v>62</v>
      </c>
      <c r="P273" s="9">
        <v>0</v>
      </c>
      <c r="Q273" s="9"/>
      <c r="R273" s="9">
        <v>100</v>
      </c>
      <c r="S273" s="9" t="s">
        <v>59</v>
      </c>
      <c r="T273" s="9">
        <v>100</v>
      </c>
      <c r="U273" s="9" t="s">
        <v>59</v>
      </c>
      <c r="V273" s="9">
        <v>0</v>
      </c>
      <c r="W273" s="9" t="s">
        <v>59</v>
      </c>
      <c r="X273" s="9">
        <v>0</v>
      </c>
      <c r="Y273" s="9" t="s">
        <v>59</v>
      </c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11">
        <v>32.5</v>
      </c>
      <c r="AZ273" s="11">
        <v>0</v>
      </c>
      <c r="BA273" s="11">
        <v>0</v>
      </c>
      <c r="BB273" s="11">
        <v>0.42</v>
      </c>
      <c r="BC273" s="11">
        <v>0</v>
      </c>
      <c r="BD273" s="2">
        <f t="shared" si="20"/>
        <v>32.5</v>
      </c>
      <c r="BE273" s="2">
        <f t="shared" si="21"/>
        <v>32.5</v>
      </c>
    </row>
    <row r="274" spans="1:57" s="12" customFormat="1" ht="15.75" x14ac:dyDescent="0.25">
      <c r="A274" s="9" t="str">
        <f>IF(C274=C273,"",COUNTIF($A$7:A273,"&gt;0")+1)</f>
        <v/>
      </c>
      <c r="B274" s="9" t="s">
        <v>195</v>
      </c>
      <c r="C274" s="9" t="s">
        <v>206</v>
      </c>
      <c r="D274" s="9" t="s">
        <v>207</v>
      </c>
      <c r="E274" s="9" t="str">
        <f t="shared" si="19"/>
        <v/>
      </c>
      <c r="F274" s="9" t="str">
        <f t="shared" si="22"/>
        <v/>
      </c>
      <c r="G274" s="9" t="s">
        <v>256</v>
      </c>
      <c r="H274" s="9" t="s">
        <v>60</v>
      </c>
      <c r="I274" s="9" t="s">
        <v>281</v>
      </c>
      <c r="J274" s="13">
        <v>7154.02</v>
      </c>
      <c r="K274" s="9" t="s">
        <v>57</v>
      </c>
      <c r="L274" s="9">
        <v>15.6</v>
      </c>
      <c r="M274" s="9" t="s">
        <v>61</v>
      </c>
      <c r="N274" s="9">
        <v>101.34</v>
      </c>
      <c r="O274" s="9" t="s">
        <v>62</v>
      </c>
      <c r="P274" s="9">
        <v>0</v>
      </c>
      <c r="Q274" s="9"/>
      <c r="R274" s="9">
        <v>100</v>
      </c>
      <c r="S274" s="9" t="s">
        <v>59</v>
      </c>
      <c r="T274" s="9">
        <v>100</v>
      </c>
      <c r="U274" s="9" t="s">
        <v>59</v>
      </c>
      <c r="V274" s="9">
        <v>100</v>
      </c>
      <c r="W274" s="9" t="s">
        <v>59</v>
      </c>
      <c r="X274" s="9">
        <v>0</v>
      </c>
      <c r="Y274" s="9" t="s">
        <v>59</v>
      </c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11">
        <v>0</v>
      </c>
      <c r="AZ274" s="10">
        <v>11309.8</v>
      </c>
      <c r="BA274" s="11">
        <v>0</v>
      </c>
      <c r="BB274" s="11">
        <v>0</v>
      </c>
      <c r="BC274" s="11">
        <v>111.6</v>
      </c>
      <c r="BD274" s="2" t="str">
        <f t="shared" si="20"/>
        <v/>
      </c>
      <c r="BE274" s="2">
        <f t="shared" si="21"/>
        <v>32.5</v>
      </c>
    </row>
    <row r="275" spans="1:57" s="12" customFormat="1" ht="15.75" x14ac:dyDescent="0.25">
      <c r="A275" s="9" t="str">
        <f>IF(C275=C274,"",COUNTIF($A$7:A274,"&gt;0")+1)</f>
        <v/>
      </c>
      <c r="B275" s="9" t="s">
        <v>195</v>
      </c>
      <c r="C275" s="9" t="s">
        <v>206</v>
      </c>
      <c r="D275" s="9" t="s">
        <v>207</v>
      </c>
      <c r="E275" s="9" t="str">
        <f t="shared" si="19"/>
        <v/>
      </c>
      <c r="F275" s="9" t="str">
        <f t="shared" si="22"/>
        <v/>
      </c>
      <c r="G275" s="9" t="s">
        <v>256</v>
      </c>
      <c r="H275" s="9" t="s">
        <v>60</v>
      </c>
      <c r="I275" s="9" t="s">
        <v>258</v>
      </c>
      <c r="J275" s="9">
        <v>0</v>
      </c>
      <c r="K275" s="9" t="s">
        <v>57</v>
      </c>
      <c r="L275" s="9">
        <v>43.07</v>
      </c>
      <c r="M275" s="9" t="s">
        <v>61</v>
      </c>
      <c r="N275" s="9">
        <v>72.73</v>
      </c>
      <c r="O275" s="9" t="s">
        <v>62</v>
      </c>
      <c r="P275" s="9">
        <v>0</v>
      </c>
      <c r="Q275" s="9"/>
      <c r="R275" s="9">
        <v>100</v>
      </c>
      <c r="S275" s="9" t="s">
        <v>59</v>
      </c>
      <c r="T275" s="9">
        <v>100</v>
      </c>
      <c r="U275" s="9" t="s">
        <v>59</v>
      </c>
      <c r="V275" s="9">
        <v>0</v>
      </c>
      <c r="W275" s="9" t="s">
        <v>59</v>
      </c>
      <c r="X275" s="9">
        <v>0</v>
      </c>
      <c r="Y275" s="9" t="s">
        <v>59</v>
      </c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11">
        <v>0</v>
      </c>
      <c r="AZ275" s="11">
        <v>0</v>
      </c>
      <c r="BA275" s="11">
        <v>0</v>
      </c>
      <c r="BB275" s="11">
        <v>0</v>
      </c>
      <c r="BC275" s="11">
        <v>0</v>
      </c>
      <c r="BD275" s="2" t="str">
        <f t="shared" si="20"/>
        <v/>
      </c>
      <c r="BE275" s="2">
        <f t="shared" si="21"/>
        <v>32.5</v>
      </c>
    </row>
    <row r="276" spans="1:57" s="12" customFormat="1" ht="15.75" x14ac:dyDescent="0.25">
      <c r="A276" s="9">
        <f>IF(C276=C275,"",COUNTIF($A$7:A275,"&gt;0")+1)</f>
        <v>69</v>
      </c>
      <c r="B276" s="6" t="s">
        <v>195</v>
      </c>
      <c r="C276" s="6" t="s">
        <v>208</v>
      </c>
      <c r="D276" s="6" t="s">
        <v>209</v>
      </c>
      <c r="E276" s="9" t="str">
        <f t="shared" si="19"/>
        <v>A</v>
      </c>
      <c r="F276" s="9" t="str">
        <f t="shared" si="22"/>
        <v>TAIP</v>
      </c>
      <c r="G276" s="6" t="s">
        <v>256</v>
      </c>
      <c r="H276" s="6" t="s">
        <v>60</v>
      </c>
      <c r="I276" s="6" t="s">
        <v>327</v>
      </c>
      <c r="J276" s="6">
        <v>56.298000000000002</v>
      </c>
      <c r="K276" s="6" t="s">
        <v>57</v>
      </c>
      <c r="L276" s="6">
        <v>43.07</v>
      </c>
      <c r="M276" s="6" t="s">
        <v>61</v>
      </c>
      <c r="N276" s="6">
        <v>72.89</v>
      </c>
      <c r="O276" s="6" t="s">
        <v>62</v>
      </c>
      <c r="P276" s="6">
        <v>0</v>
      </c>
      <c r="Q276" s="6" t="s">
        <v>58</v>
      </c>
      <c r="R276" s="6">
        <v>100</v>
      </c>
      <c r="S276" s="6" t="s">
        <v>59</v>
      </c>
      <c r="T276" s="6">
        <v>100</v>
      </c>
      <c r="U276" s="6" t="s">
        <v>59</v>
      </c>
      <c r="V276" s="6">
        <v>0</v>
      </c>
      <c r="W276" s="6" t="s">
        <v>59</v>
      </c>
      <c r="X276" s="6">
        <v>0</v>
      </c>
      <c r="Y276" s="6" t="s">
        <v>59</v>
      </c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31">
        <v>176.74038174539999</v>
      </c>
      <c r="AZ276" s="31">
        <v>0</v>
      </c>
      <c r="BA276" s="31">
        <v>0</v>
      </c>
      <c r="BB276" s="31">
        <v>2.4247548600000002</v>
      </c>
      <c r="BC276" s="31">
        <v>0</v>
      </c>
      <c r="BD276" s="2">
        <f t="shared" si="20"/>
        <v>176.74038174539999</v>
      </c>
      <c r="BE276" s="2">
        <f t="shared" si="21"/>
        <v>176.74038174539999</v>
      </c>
    </row>
    <row r="277" spans="1:57" s="12" customFormat="1" ht="15.75" x14ac:dyDescent="0.25">
      <c r="A277" s="9" t="str">
        <f>IF(C277=C276,"",COUNTIF($A$7:A276,"&gt;0")+1)</f>
        <v/>
      </c>
      <c r="B277" s="6" t="s">
        <v>195</v>
      </c>
      <c r="C277" s="6" t="s">
        <v>208</v>
      </c>
      <c r="D277" s="6" t="s">
        <v>209</v>
      </c>
      <c r="E277" s="9" t="str">
        <f t="shared" si="19"/>
        <v/>
      </c>
      <c r="F277" s="9" t="str">
        <f t="shared" si="22"/>
        <v/>
      </c>
      <c r="G277" s="6" t="s">
        <v>256</v>
      </c>
      <c r="H277" s="6" t="s">
        <v>60</v>
      </c>
      <c r="I277" s="6" t="s">
        <v>281</v>
      </c>
      <c r="J277" s="6">
        <v>58485.692999999999</v>
      </c>
      <c r="K277" s="6" t="s">
        <v>57</v>
      </c>
      <c r="L277" s="6">
        <v>15.6</v>
      </c>
      <c r="M277" s="6" t="s">
        <v>61</v>
      </c>
      <c r="N277" s="6">
        <v>109.9</v>
      </c>
      <c r="O277" s="6" t="s">
        <v>62</v>
      </c>
      <c r="P277" s="6">
        <v>0</v>
      </c>
      <c r="Q277" s="6" t="s">
        <v>58</v>
      </c>
      <c r="R277" s="6">
        <v>100</v>
      </c>
      <c r="S277" s="6" t="s">
        <v>59</v>
      </c>
      <c r="T277" s="6">
        <v>100</v>
      </c>
      <c r="U277" s="6" t="s">
        <v>59</v>
      </c>
      <c r="V277" s="6">
        <v>100</v>
      </c>
      <c r="W277" s="6" t="s">
        <v>59</v>
      </c>
      <c r="X277" s="6">
        <v>0</v>
      </c>
      <c r="Y277" s="6" t="s">
        <v>59</v>
      </c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31">
        <v>0</v>
      </c>
      <c r="AZ277" s="31">
        <v>100270.21150691999</v>
      </c>
      <c r="BA277" s="31">
        <v>0</v>
      </c>
      <c r="BB277" s="31">
        <v>0</v>
      </c>
      <c r="BC277" s="31">
        <v>912.37681079999993</v>
      </c>
      <c r="BD277" s="2" t="str">
        <f t="shared" si="20"/>
        <v/>
      </c>
      <c r="BE277" s="2">
        <f t="shared" si="21"/>
        <v>176.74038174539999</v>
      </c>
    </row>
    <row r="278" spans="1:57" s="12" customFormat="1" ht="15.75" x14ac:dyDescent="0.25">
      <c r="A278" s="9">
        <f>IF(C278=C277,"",COUNTIF($A$7:A277,"&gt;0")+1)</f>
        <v>70</v>
      </c>
      <c r="B278" s="9" t="s">
        <v>195</v>
      </c>
      <c r="C278" s="9" t="s">
        <v>210</v>
      </c>
      <c r="D278" s="9" t="s">
        <v>211</v>
      </c>
      <c r="E278" s="9" t="str">
        <f t="shared" si="19"/>
        <v>A</v>
      </c>
      <c r="F278" s="9" t="str">
        <f t="shared" si="22"/>
        <v>TAIP</v>
      </c>
      <c r="G278" s="9" t="s">
        <v>256</v>
      </c>
      <c r="H278" s="9" t="s">
        <v>60</v>
      </c>
      <c r="I278" s="9" t="s">
        <v>254</v>
      </c>
      <c r="J278" s="9">
        <v>194.07300000000001</v>
      </c>
      <c r="K278" s="9" t="s">
        <v>65</v>
      </c>
      <c r="L278" s="9">
        <v>33.49</v>
      </c>
      <c r="M278" s="9" t="s">
        <v>66</v>
      </c>
      <c r="N278" s="9">
        <v>55.53</v>
      </c>
      <c r="O278" s="9" t="s">
        <v>62</v>
      </c>
      <c r="P278" s="9">
        <v>0</v>
      </c>
      <c r="Q278" s="9" t="s">
        <v>58</v>
      </c>
      <c r="R278" s="9">
        <v>100</v>
      </c>
      <c r="S278" s="9" t="s">
        <v>59</v>
      </c>
      <c r="T278" s="9">
        <v>100</v>
      </c>
      <c r="U278" s="9" t="s">
        <v>59</v>
      </c>
      <c r="V278" s="9">
        <v>0</v>
      </c>
      <c r="W278" s="9" t="s">
        <v>59</v>
      </c>
      <c r="X278" s="9">
        <v>0</v>
      </c>
      <c r="Y278" s="9" t="s">
        <v>59</v>
      </c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11">
        <v>360.91749987809999</v>
      </c>
      <c r="AZ278" s="11">
        <v>0</v>
      </c>
      <c r="BA278" s="11">
        <v>0</v>
      </c>
      <c r="BB278" s="11">
        <v>6.4995047700000006</v>
      </c>
      <c r="BC278" s="11">
        <v>0</v>
      </c>
      <c r="BD278" s="2">
        <f t="shared" si="20"/>
        <v>373.1924455711</v>
      </c>
      <c r="BE278" s="2">
        <f t="shared" si="21"/>
        <v>373.1924455711</v>
      </c>
    </row>
    <row r="279" spans="1:57" s="12" customFormat="1" ht="15.75" x14ac:dyDescent="0.25">
      <c r="A279" s="9" t="str">
        <f>IF(C279=C278,"",COUNTIF($A$7:A278,"&gt;0")+1)</f>
        <v/>
      </c>
      <c r="B279" s="9" t="s">
        <v>195</v>
      </c>
      <c r="C279" s="9" t="s">
        <v>210</v>
      </c>
      <c r="D279" s="9" t="s">
        <v>211</v>
      </c>
      <c r="E279" s="9" t="str">
        <f t="shared" si="19"/>
        <v/>
      </c>
      <c r="F279" s="9" t="str">
        <f t="shared" si="22"/>
        <v/>
      </c>
      <c r="G279" s="9" t="s">
        <v>256</v>
      </c>
      <c r="H279" s="9" t="s">
        <v>60</v>
      </c>
      <c r="I279" s="9" t="s">
        <v>263</v>
      </c>
      <c r="J279" s="9">
        <v>3.91</v>
      </c>
      <c r="K279" s="9" t="s">
        <v>57</v>
      </c>
      <c r="L279" s="9">
        <v>43.07</v>
      </c>
      <c r="M279" s="9" t="s">
        <v>61</v>
      </c>
      <c r="N279" s="9">
        <v>72.89</v>
      </c>
      <c r="O279" s="9" t="s">
        <v>62</v>
      </c>
      <c r="P279" s="9">
        <v>0</v>
      </c>
      <c r="Q279" s="9" t="s">
        <v>58</v>
      </c>
      <c r="R279" s="9">
        <v>100</v>
      </c>
      <c r="S279" s="9" t="s">
        <v>59</v>
      </c>
      <c r="T279" s="9">
        <v>100</v>
      </c>
      <c r="U279" s="9" t="s">
        <v>59</v>
      </c>
      <c r="V279" s="9">
        <v>0</v>
      </c>
      <c r="W279" s="9" t="s">
        <v>59</v>
      </c>
      <c r="X279" s="9">
        <v>0</v>
      </c>
      <c r="Y279" s="9" t="s">
        <v>59</v>
      </c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11">
        <v>12.274945692999999</v>
      </c>
      <c r="AZ279" s="11">
        <v>0</v>
      </c>
      <c r="BA279" s="11">
        <v>0</v>
      </c>
      <c r="BB279" s="11">
        <v>0.16840370000000002</v>
      </c>
      <c r="BC279" s="11">
        <v>0</v>
      </c>
      <c r="BD279" s="2" t="str">
        <f t="shared" si="20"/>
        <v/>
      </c>
      <c r="BE279" s="2">
        <f t="shared" si="21"/>
        <v>373.1924455711</v>
      </c>
    </row>
    <row r="280" spans="1:57" s="12" customFormat="1" ht="15.75" x14ac:dyDescent="0.25">
      <c r="A280" s="9" t="str">
        <f>IF(C280=C279,"",COUNTIF($A$7:A279,"&gt;0")+1)</f>
        <v/>
      </c>
      <c r="B280" s="9" t="s">
        <v>195</v>
      </c>
      <c r="C280" s="9" t="s">
        <v>210</v>
      </c>
      <c r="D280" s="9" t="s">
        <v>211</v>
      </c>
      <c r="E280" s="9" t="str">
        <f t="shared" si="19"/>
        <v/>
      </c>
      <c r="F280" s="9" t="str">
        <f t="shared" si="22"/>
        <v/>
      </c>
      <c r="G280" s="9" t="s">
        <v>256</v>
      </c>
      <c r="H280" s="9" t="s">
        <v>60</v>
      </c>
      <c r="I280" s="9" t="s">
        <v>264</v>
      </c>
      <c r="J280" s="9">
        <v>25334.36</v>
      </c>
      <c r="K280" s="9" t="s">
        <v>57</v>
      </c>
      <c r="L280" s="9">
        <v>15.6</v>
      </c>
      <c r="M280" s="9" t="s">
        <v>61</v>
      </c>
      <c r="N280" s="9">
        <v>101.34</v>
      </c>
      <c r="O280" s="9" t="s">
        <v>62</v>
      </c>
      <c r="P280" s="9">
        <v>0</v>
      </c>
      <c r="Q280" s="9" t="s">
        <v>58</v>
      </c>
      <c r="R280" s="9">
        <v>100</v>
      </c>
      <c r="S280" s="9" t="s">
        <v>59</v>
      </c>
      <c r="T280" s="9">
        <v>100</v>
      </c>
      <c r="U280" s="9" t="s">
        <v>59</v>
      </c>
      <c r="V280" s="9">
        <v>100</v>
      </c>
      <c r="W280" s="9" t="s">
        <v>59</v>
      </c>
      <c r="X280" s="9">
        <v>0</v>
      </c>
      <c r="Y280" s="9" t="s">
        <v>59</v>
      </c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11">
        <v>0</v>
      </c>
      <c r="AZ280" s="11">
        <v>40051.191061439997</v>
      </c>
      <c r="BA280" s="11">
        <v>0</v>
      </c>
      <c r="BB280" s="11">
        <v>0</v>
      </c>
      <c r="BC280" s="11">
        <v>395.21601600000002</v>
      </c>
      <c r="BD280" s="2" t="str">
        <f t="shared" si="20"/>
        <v/>
      </c>
      <c r="BE280" s="2">
        <f t="shared" si="21"/>
        <v>373.1924455711</v>
      </c>
    </row>
    <row r="281" spans="1:57" s="12" customFormat="1" ht="15.75" x14ac:dyDescent="0.25">
      <c r="A281" s="9">
        <f>IF(C281=C280,"",COUNTIF($A$7:A280,"&gt;0")+1)</f>
        <v>71</v>
      </c>
      <c r="B281" s="6" t="s">
        <v>195</v>
      </c>
      <c r="C281" s="6" t="s">
        <v>212</v>
      </c>
      <c r="D281" s="6" t="s">
        <v>213</v>
      </c>
      <c r="E281" s="9" t="str">
        <f t="shared" si="19"/>
        <v>A</v>
      </c>
      <c r="F281" s="9" t="str">
        <f t="shared" si="22"/>
        <v>TAIP</v>
      </c>
      <c r="G281" s="6" t="s">
        <v>256</v>
      </c>
      <c r="H281" s="6" t="s">
        <v>60</v>
      </c>
      <c r="I281" s="6" t="s">
        <v>354</v>
      </c>
      <c r="J281" s="6">
        <v>164.02</v>
      </c>
      <c r="K281" s="6" t="s">
        <v>65</v>
      </c>
      <c r="L281" s="6">
        <v>33.49</v>
      </c>
      <c r="M281" s="6" t="s">
        <v>66</v>
      </c>
      <c r="N281" s="6">
        <v>55.53</v>
      </c>
      <c r="O281" s="6" t="s">
        <v>62</v>
      </c>
      <c r="P281" s="6">
        <v>0</v>
      </c>
      <c r="Q281" s="6"/>
      <c r="R281" s="6">
        <v>100</v>
      </c>
      <c r="S281" s="6" t="s">
        <v>59</v>
      </c>
      <c r="T281" s="6">
        <v>100</v>
      </c>
      <c r="U281" s="6" t="s">
        <v>59</v>
      </c>
      <c r="V281" s="6">
        <v>0</v>
      </c>
      <c r="W281" s="6" t="s">
        <v>59</v>
      </c>
      <c r="X281" s="6">
        <v>0</v>
      </c>
      <c r="Y281" s="6" t="s">
        <v>59</v>
      </c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31">
        <v>305</v>
      </c>
      <c r="AZ281" s="31">
        <v>0</v>
      </c>
      <c r="BA281" s="31">
        <v>0</v>
      </c>
      <c r="BB281" s="31">
        <v>5.49</v>
      </c>
      <c r="BC281" s="31">
        <v>0</v>
      </c>
      <c r="BD281" s="2">
        <f t="shared" si="20"/>
        <v>305</v>
      </c>
      <c r="BE281" s="2">
        <f t="shared" si="21"/>
        <v>305</v>
      </c>
    </row>
    <row r="282" spans="1:57" s="12" customFormat="1" ht="15.75" x14ac:dyDescent="0.25">
      <c r="A282" s="9"/>
      <c r="B282" s="6" t="s">
        <v>195</v>
      </c>
      <c r="C282" s="6" t="s">
        <v>212</v>
      </c>
      <c r="D282" s="6" t="s">
        <v>213</v>
      </c>
      <c r="E282" s="9" t="str">
        <f t="shared" si="19"/>
        <v/>
      </c>
      <c r="F282" s="9" t="str">
        <f t="shared" si="22"/>
        <v/>
      </c>
      <c r="G282" s="6" t="s">
        <v>256</v>
      </c>
      <c r="H282" s="6" t="s">
        <v>60</v>
      </c>
      <c r="I282" s="6" t="s">
        <v>355</v>
      </c>
      <c r="J282" s="32">
        <v>9370.86</v>
      </c>
      <c r="K282" s="6" t="s">
        <v>57</v>
      </c>
      <c r="L282" s="6">
        <v>15.6</v>
      </c>
      <c r="M282" s="6" t="s">
        <v>61</v>
      </c>
      <c r="N282" s="6">
        <v>103.69</v>
      </c>
      <c r="O282" s="6" t="s">
        <v>62</v>
      </c>
      <c r="P282" s="6">
        <v>0</v>
      </c>
      <c r="Q282" s="6"/>
      <c r="R282" s="6">
        <v>100</v>
      </c>
      <c r="S282" s="6" t="s">
        <v>59</v>
      </c>
      <c r="T282" s="6">
        <v>100</v>
      </c>
      <c r="U282" s="6" t="s">
        <v>59</v>
      </c>
      <c r="V282" s="6">
        <v>100</v>
      </c>
      <c r="W282" s="6" t="s">
        <v>59</v>
      </c>
      <c r="X282" s="6">
        <v>0</v>
      </c>
      <c r="Y282" s="6" t="s">
        <v>59</v>
      </c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31">
        <v>0</v>
      </c>
      <c r="AZ282" s="30">
        <v>15158</v>
      </c>
      <c r="BA282" s="31">
        <v>0</v>
      </c>
      <c r="BB282" s="31">
        <v>0</v>
      </c>
      <c r="BC282" s="31">
        <v>146.19</v>
      </c>
      <c r="BD282" s="2" t="str">
        <f t="shared" si="20"/>
        <v/>
      </c>
      <c r="BE282" s="2">
        <f t="shared" si="21"/>
        <v>305</v>
      </c>
    </row>
    <row r="283" spans="1:57" s="12" customFormat="1" ht="15.75" x14ac:dyDescent="0.25">
      <c r="A283" s="9" t="str">
        <f>IF(C283=C281,"",COUNTIF($A$7:A281,"&gt;0")+1)</f>
        <v/>
      </c>
      <c r="B283" s="6" t="s">
        <v>195</v>
      </c>
      <c r="C283" s="6" t="s">
        <v>212</v>
      </c>
      <c r="D283" s="6" t="s">
        <v>213</v>
      </c>
      <c r="E283" s="9" t="str">
        <f t="shared" si="19"/>
        <v/>
      </c>
      <c r="F283" s="9" t="str">
        <f t="shared" si="22"/>
        <v/>
      </c>
      <c r="G283" s="6" t="s">
        <v>256</v>
      </c>
      <c r="H283" s="6" t="s">
        <v>60</v>
      </c>
      <c r="I283" s="6" t="s">
        <v>355</v>
      </c>
      <c r="J283" s="32">
        <v>1829.64</v>
      </c>
      <c r="K283" s="6" t="s">
        <v>57</v>
      </c>
      <c r="L283" s="6">
        <v>15.6</v>
      </c>
      <c r="M283" s="6" t="s">
        <v>61</v>
      </c>
      <c r="N283" s="6">
        <v>101.34</v>
      </c>
      <c r="O283" s="6" t="s">
        <v>62</v>
      </c>
      <c r="P283" s="6">
        <v>0</v>
      </c>
      <c r="Q283" s="6"/>
      <c r="R283" s="6">
        <v>100</v>
      </c>
      <c r="S283" s="6" t="s">
        <v>59</v>
      </c>
      <c r="T283" s="6">
        <v>100</v>
      </c>
      <c r="U283" s="6" t="s">
        <v>59</v>
      </c>
      <c r="V283" s="6">
        <v>100</v>
      </c>
      <c r="W283" s="6" t="s">
        <v>59</v>
      </c>
      <c r="X283" s="6">
        <v>0</v>
      </c>
      <c r="Y283" s="6" t="s">
        <v>59</v>
      </c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31">
        <v>0</v>
      </c>
      <c r="AZ283" s="30">
        <v>2892.5</v>
      </c>
      <c r="BA283" s="31">
        <v>0</v>
      </c>
      <c r="BB283" s="31">
        <v>0</v>
      </c>
      <c r="BC283" s="31">
        <v>28.54</v>
      </c>
      <c r="BD283" s="2" t="str">
        <f t="shared" si="20"/>
        <v/>
      </c>
      <c r="BE283" s="2">
        <f t="shared" si="21"/>
        <v>305</v>
      </c>
    </row>
    <row r="284" spans="1:57" s="12" customFormat="1" ht="15.75" x14ac:dyDescent="0.25">
      <c r="A284" s="9">
        <f>IF(C284=C283,"",COUNTIF($A$7:A283,"&gt;0")+1)</f>
        <v>72</v>
      </c>
      <c r="B284" s="9" t="s">
        <v>195</v>
      </c>
      <c r="C284" s="9" t="s">
        <v>214</v>
      </c>
      <c r="D284" s="9" t="s">
        <v>215</v>
      </c>
      <c r="E284" s="9" t="str">
        <f t="shared" si="19"/>
        <v>A</v>
      </c>
      <c r="F284" s="9" t="str">
        <f t="shared" si="22"/>
        <v>TAIP</v>
      </c>
      <c r="G284" s="9" t="s">
        <v>256</v>
      </c>
      <c r="H284" s="9" t="s">
        <v>60</v>
      </c>
      <c r="I284" s="9" t="s">
        <v>254</v>
      </c>
      <c r="J284" s="9">
        <v>473.4</v>
      </c>
      <c r="K284" s="9" t="s">
        <v>65</v>
      </c>
      <c r="L284" s="9">
        <v>33.49</v>
      </c>
      <c r="M284" s="9" t="s">
        <v>66</v>
      </c>
      <c r="N284" s="9">
        <v>55.53</v>
      </c>
      <c r="O284" s="9" t="s">
        <v>62</v>
      </c>
      <c r="P284" s="9">
        <v>0</v>
      </c>
      <c r="Q284" s="9" t="s">
        <v>58</v>
      </c>
      <c r="R284" s="9">
        <v>100</v>
      </c>
      <c r="S284" s="9" t="s">
        <v>59</v>
      </c>
      <c r="T284" s="9">
        <v>100</v>
      </c>
      <c r="U284" s="9" t="s">
        <v>59</v>
      </c>
      <c r="V284" s="9">
        <v>0</v>
      </c>
      <c r="W284" s="9" t="s">
        <v>59</v>
      </c>
      <c r="X284" s="9">
        <v>0</v>
      </c>
      <c r="Y284" s="9" t="s">
        <v>59</v>
      </c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11">
        <v>880.38183798</v>
      </c>
      <c r="AZ284" s="11">
        <v>0</v>
      </c>
      <c r="BA284" s="11">
        <v>0</v>
      </c>
      <c r="BB284" s="11">
        <v>15.854166000000001</v>
      </c>
      <c r="BC284" s="11">
        <v>0</v>
      </c>
      <c r="BD284" s="2">
        <f t="shared" si="20"/>
        <v>889.15278506000004</v>
      </c>
      <c r="BE284" s="2">
        <f t="shared" si="21"/>
        <v>889.15278506000004</v>
      </c>
    </row>
    <row r="285" spans="1:57" s="12" customFormat="1" ht="15.75" x14ac:dyDescent="0.25">
      <c r="A285" s="9" t="str">
        <f>IF(C285=C284,"",COUNTIF($A$7:A284,"&gt;0")+1)</f>
        <v/>
      </c>
      <c r="B285" s="9" t="s">
        <v>195</v>
      </c>
      <c r="C285" s="9" t="s">
        <v>214</v>
      </c>
      <c r="D285" s="9" t="s">
        <v>215</v>
      </c>
      <c r="E285" s="9" t="str">
        <f t="shared" si="19"/>
        <v/>
      </c>
      <c r="F285" s="9" t="str">
        <f t="shared" si="22"/>
        <v/>
      </c>
      <c r="G285" s="9" t="s">
        <v>256</v>
      </c>
      <c r="H285" s="9" t="s">
        <v>60</v>
      </c>
      <c r="I285" s="9" t="s">
        <v>298</v>
      </c>
      <c r="J285" s="9">
        <v>2.8</v>
      </c>
      <c r="K285" s="9" t="s">
        <v>57</v>
      </c>
      <c r="L285" s="9">
        <v>43.07</v>
      </c>
      <c r="M285" s="9" t="s">
        <v>61</v>
      </c>
      <c r="N285" s="9">
        <v>72.73</v>
      </c>
      <c r="O285" s="9" t="s">
        <v>62</v>
      </c>
      <c r="P285" s="9">
        <v>0</v>
      </c>
      <c r="Q285" s="9" t="s">
        <v>58</v>
      </c>
      <c r="R285" s="9">
        <v>100</v>
      </c>
      <c r="S285" s="9" t="s">
        <v>59</v>
      </c>
      <c r="T285" s="9">
        <v>100</v>
      </c>
      <c r="U285" s="9" t="s">
        <v>59</v>
      </c>
      <c r="V285" s="9">
        <v>0</v>
      </c>
      <c r="W285" s="9" t="s">
        <v>59</v>
      </c>
      <c r="X285" s="9">
        <v>0</v>
      </c>
      <c r="Y285" s="9" t="s">
        <v>59</v>
      </c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11">
        <v>8.7709470799999991</v>
      </c>
      <c r="AZ285" s="11">
        <v>0</v>
      </c>
      <c r="BA285" s="11">
        <v>0</v>
      </c>
      <c r="BB285" s="11">
        <v>0.12059599999999999</v>
      </c>
      <c r="BC285" s="11">
        <v>0</v>
      </c>
      <c r="BD285" s="2" t="str">
        <f t="shared" si="20"/>
        <v/>
      </c>
      <c r="BE285" s="2">
        <f t="shared" si="21"/>
        <v>889.15278506000004</v>
      </c>
    </row>
    <row r="286" spans="1:57" s="12" customFormat="1" ht="15.75" x14ac:dyDescent="0.25">
      <c r="A286" s="9" t="str">
        <f>IF(C286=C285,"",COUNTIF($A$7:A285,"&gt;0")+1)</f>
        <v/>
      </c>
      <c r="B286" s="9" t="s">
        <v>195</v>
      </c>
      <c r="C286" s="9" t="s">
        <v>214</v>
      </c>
      <c r="D286" s="9" t="s">
        <v>215</v>
      </c>
      <c r="E286" s="9" t="str">
        <f t="shared" si="19"/>
        <v/>
      </c>
      <c r="F286" s="9" t="str">
        <f t="shared" si="22"/>
        <v/>
      </c>
      <c r="G286" s="9" t="s">
        <v>256</v>
      </c>
      <c r="H286" s="9" t="s">
        <v>60</v>
      </c>
      <c r="I286" s="9" t="s">
        <v>299</v>
      </c>
      <c r="J286" s="9">
        <v>12102.8</v>
      </c>
      <c r="K286" s="9" t="s">
        <v>57</v>
      </c>
      <c r="L286" s="9">
        <v>15.6</v>
      </c>
      <c r="M286" s="9" t="s">
        <v>61</v>
      </c>
      <c r="N286" s="9">
        <v>101.34</v>
      </c>
      <c r="O286" s="9" t="s">
        <v>62</v>
      </c>
      <c r="P286" s="9">
        <v>0</v>
      </c>
      <c r="Q286" s="9" t="s">
        <v>58</v>
      </c>
      <c r="R286" s="9">
        <v>100</v>
      </c>
      <c r="S286" s="9" t="s">
        <v>59</v>
      </c>
      <c r="T286" s="9">
        <v>100</v>
      </c>
      <c r="U286" s="9" t="s">
        <v>59</v>
      </c>
      <c r="V286" s="9">
        <v>100</v>
      </c>
      <c r="W286" s="9" t="s">
        <v>59</v>
      </c>
      <c r="X286" s="9">
        <v>0</v>
      </c>
      <c r="Y286" s="9" t="s">
        <v>59</v>
      </c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11">
        <v>0</v>
      </c>
      <c r="AZ286" s="11">
        <v>19133.364931199998</v>
      </c>
      <c r="BA286" s="11">
        <v>0</v>
      </c>
      <c r="BB286" s="11">
        <v>0</v>
      </c>
      <c r="BC286" s="11">
        <v>188.80367999999999</v>
      </c>
      <c r="BD286" s="2" t="str">
        <f t="shared" si="20"/>
        <v/>
      </c>
      <c r="BE286" s="2">
        <f t="shared" si="21"/>
        <v>889.15278506000004</v>
      </c>
    </row>
    <row r="287" spans="1:57" s="12" customFormat="1" ht="15.75" x14ac:dyDescent="0.25">
      <c r="A287" s="9">
        <f>IF(C287=C286,"",COUNTIF($A$7:A286,"&gt;0")+1)</f>
        <v>73</v>
      </c>
      <c r="B287" s="6" t="s">
        <v>216</v>
      </c>
      <c r="C287" s="6" t="s">
        <v>217</v>
      </c>
      <c r="D287" s="6" t="s">
        <v>218</v>
      </c>
      <c r="E287" s="9" t="str">
        <f t="shared" si="19"/>
        <v>A</v>
      </c>
      <c r="F287" s="9" t="str">
        <f t="shared" si="22"/>
        <v>TAIP</v>
      </c>
      <c r="G287" s="6" t="s">
        <v>256</v>
      </c>
      <c r="H287" s="6" t="s">
        <v>60</v>
      </c>
      <c r="I287" s="6" t="s">
        <v>260</v>
      </c>
      <c r="J287" s="6">
        <v>0</v>
      </c>
      <c r="K287" s="6" t="s">
        <v>57</v>
      </c>
      <c r="L287" s="6">
        <v>40.06</v>
      </c>
      <c r="M287" s="6" t="s">
        <v>61</v>
      </c>
      <c r="N287" s="6">
        <v>77.599999999999994</v>
      </c>
      <c r="O287" s="6" t="s">
        <v>62</v>
      </c>
      <c r="P287" s="6">
        <v>0</v>
      </c>
      <c r="Q287" s="6" t="s">
        <v>58</v>
      </c>
      <c r="R287" s="6">
        <v>100</v>
      </c>
      <c r="S287" s="6" t="s">
        <v>59</v>
      </c>
      <c r="T287" s="6">
        <v>100</v>
      </c>
      <c r="U287" s="6" t="s">
        <v>59</v>
      </c>
      <c r="V287" s="6">
        <v>0</v>
      </c>
      <c r="W287" s="6" t="s">
        <v>59</v>
      </c>
      <c r="X287" s="6">
        <v>0</v>
      </c>
      <c r="Y287" s="6" t="s">
        <v>59</v>
      </c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31">
        <v>0</v>
      </c>
      <c r="AZ287" s="31">
        <v>0</v>
      </c>
      <c r="BA287" s="31">
        <v>0</v>
      </c>
      <c r="BB287" s="31">
        <v>0</v>
      </c>
      <c r="BC287" s="31">
        <v>0</v>
      </c>
      <c r="BD287" s="2">
        <f t="shared" si="20"/>
        <v>0</v>
      </c>
      <c r="BE287" s="2">
        <f t="shared" si="21"/>
        <v>0</v>
      </c>
    </row>
    <row r="288" spans="1:57" s="12" customFormat="1" ht="15.75" x14ac:dyDescent="0.25">
      <c r="A288" s="9" t="str">
        <f>IF(C288=C287,"",COUNTIF($A$7:A287,"&gt;0")+1)</f>
        <v/>
      </c>
      <c r="B288" s="6" t="s">
        <v>216</v>
      </c>
      <c r="C288" s="6" t="s">
        <v>217</v>
      </c>
      <c r="D288" s="6" t="s">
        <v>218</v>
      </c>
      <c r="E288" s="9" t="str">
        <f t="shared" si="19"/>
        <v/>
      </c>
      <c r="F288" s="9" t="str">
        <f t="shared" si="22"/>
        <v/>
      </c>
      <c r="G288" s="6" t="s">
        <v>256</v>
      </c>
      <c r="H288" s="6" t="s">
        <v>60</v>
      </c>
      <c r="I288" s="6" t="s">
        <v>263</v>
      </c>
      <c r="J288" s="6">
        <v>0</v>
      </c>
      <c r="K288" s="6" t="s">
        <v>57</v>
      </c>
      <c r="L288" s="6">
        <v>43.07</v>
      </c>
      <c r="M288" s="6" t="s">
        <v>61</v>
      </c>
      <c r="N288" s="6">
        <v>72.89</v>
      </c>
      <c r="O288" s="6" t="s">
        <v>62</v>
      </c>
      <c r="P288" s="6">
        <v>0</v>
      </c>
      <c r="Q288" s="6" t="s">
        <v>58</v>
      </c>
      <c r="R288" s="6">
        <v>100</v>
      </c>
      <c r="S288" s="6" t="s">
        <v>59</v>
      </c>
      <c r="T288" s="6">
        <v>100</v>
      </c>
      <c r="U288" s="6" t="s">
        <v>59</v>
      </c>
      <c r="V288" s="6">
        <v>0</v>
      </c>
      <c r="W288" s="6" t="s">
        <v>59</v>
      </c>
      <c r="X288" s="6">
        <v>0</v>
      </c>
      <c r="Y288" s="6" t="s">
        <v>59</v>
      </c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2" t="str">
        <f t="shared" si="20"/>
        <v/>
      </c>
      <c r="BE288" s="2">
        <f t="shared" si="21"/>
        <v>0</v>
      </c>
    </row>
    <row r="289" spans="1:57" s="12" customFormat="1" ht="15.75" x14ac:dyDescent="0.25">
      <c r="A289" s="9" t="str">
        <f>IF(C289=C288,"",COUNTIF($A$7:A288,"&gt;0")+1)</f>
        <v/>
      </c>
      <c r="B289" s="6" t="s">
        <v>216</v>
      </c>
      <c r="C289" s="6" t="s">
        <v>217</v>
      </c>
      <c r="D289" s="6" t="s">
        <v>218</v>
      </c>
      <c r="E289" s="9" t="str">
        <f t="shared" si="19"/>
        <v/>
      </c>
      <c r="F289" s="9" t="str">
        <f t="shared" si="22"/>
        <v/>
      </c>
      <c r="G289" s="6" t="s">
        <v>256</v>
      </c>
      <c r="H289" s="6" t="s">
        <v>60</v>
      </c>
      <c r="I289" s="6" t="s">
        <v>264</v>
      </c>
      <c r="J289" s="6">
        <v>9482.9</v>
      </c>
      <c r="K289" s="6" t="s">
        <v>57</v>
      </c>
      <c r="L289" s="6">
        <v>15.6</v>
      </c>
      <c r="M289" s="6" t="s">
        <v>61</v>
      </c>
      <c r="N289" s="6">
        <v>109.9</v>
      </c>
      <c r="O289" s="6" t="s">
        <v>62</v>
      </c>
      <c r="P289" s="6">
        <v>0</v>
      </c>
      <c r="Q289" s="6" t="s">
        <v>58</v>
      </c>
      <c r="R289" s="6">
        <v>100</v>
      </c>
      <c r="S289" s="6" t="s">
        <v>59</v>
      </c>
      <c r="T289" s="6">
        <v>100</v>
      </c>
      <c r="U289" s="6" t="s">
        <v>59</v>
      </c>
      <c r="V289" s="6">
        <v>100</v>
      </c>
      <c r="W289" s="6" t="s">
        <v>59</v>
      </c>
      <c r="X289" s="6">
        <v>0</v>
      </c>
      <c r="Y289" s="6" t="s">
        <v>59</v>
      </c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31">
        <v>0</v>
      </c>
      <c r="AZ289" s="31">
        <v>16257.863076</v>
      </c>
      <c r="BA289" s="31">
        <v>0</v>
      </c>
      <c r="BB289" s="31">
        <v>0</v>
      </c>
      <c r="BC289" s="31">
        <v>147.93323999999998</v>
      </c>
      <c r="BD289" s="2" t="str">
        <f t="shared" si="20"/>
        <v/>
      </c>
      <c r="BE289" s="2">
        <f t="shared" si="21"/>
        <v>0</v>
      </c>
    </row>
    <row r="290" spans="1:57" s="12" customFormat="1" ht="15.75" x14ac:dyDescent="0.25">
      <c r="A290" s="9">
        <f>IF(C290=C289,"",COUNTIF($A$7:A289,"&gt;0")+1)</f>
        <v>74</v>
      </c>
      <c r="B290" s="9" t="s">
        <v>216</v>
      </c>
      <c r="C290" s="9" t="s">
        <v>219</v>
      </c>
      <c r="D290" s="9" t="s">
        <v>220</v>
      </c>
      <c r="E290" s="9" t="str">
        <f t="shared" si="19"/>
        <v>A</v>
      </c>
      <c r="F290" s="9" t="str">
        <f t="shared" si="22"/>
        <v>TAIP</v>
      </c>
      <c r="G290" s="9" t="s">
        <v>256</v>
      </c>
      <c r="H290" s="9" t="s">
        <v>60</v>
      </c>
      <c r="I290" s="9" t="s">
        <v>254</v>
      </c>
      <c r="J290" s="9">
        <v>74.95</v>
      </c>
      <c r="K290" s="9" t="s">
        <v>57</v>
      </c>
      <c r="L290" s="9">
        <v>33.49</v>
      </c>
      <c r="M290" s="9" t="s">
        <v>61</v>
      </c>
      <c r="N290" s="9">
        <v>55.53</v>
      </c>
      <c r="O290" s="9" t="s">
        <v>62</v>
      </c>
      <c r="P290" s="9">
        <v>0</v>
      </c>
      <c r="Q290" s="9" t="s">
        <v>58</v>
      </c>
      <c r="R290" s="9">
        <v>100</v>
      </c>
      <c r="S290" s="9" t="s">
        <v>59</v>
      </c>
      <c r="T290" s="9">
        <v>100</v>
      </c>
      <c r="U290" s="9" t="s">
        <v>59</v>
      </c>
      <c r="V290" s="9">
        <v>0</v>
      </c>
      <c r="W290" s="9" t="s">
        <v>59</v>
      </c>
      <c r="X290" s="9">
        <v>0</v>
      </c>
      <c r="Y290" s="9" t="s">
        <v>59</v>
      </c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11">
        <v>139.38449251500001</v>
      </c>
      <c r="AZ290" s="11">
        <v>0</v>
      </c>
      <c r="BA290" s="11">
        <v>0</v>
      </c>
      <c r="BB290" s="11">
        <v>2.5100755000000006</v>
      </c>
      <c r="BC290" s="11">
        <v>0</v>
      </c>
      <c r="BD290" s="2">
        <f t="shared" si="20"/>
        <v>2328.3912447550001</v>
      </c>
      <c r="BE290" s="2">
        <f t="shared" si="21"/>
        <v>2328.3912447550001</v>
      </c>
    </row>
    <row r="291" spans="1:57" s="12" customFormat="1" ht="15.75" x14ac:dyDescent="0.25">
      <c r="A291" s="9" t="str">
        <f>IF(C291=C290,"",COUNTIF($A$7:A290,"&gt;0")+1)</f>
        <v/>
      </c>
      <c r="B291" s="9" t="s">
        <v>216</v>
      </c>
      <c r="C291" s="9" t="s">
        <v>219</v>
      </c>
      <c r="D291" s="9" t="s">
        <v>220</v>
      </c>
      <c r="E291" s="9" t="str">
        <f t="shared" si="19"/>
        <v/>
      </c>
      <c r="F291" s="9" t="str">
        <f t="shared" si="22"/>
        <v/>
      </c>
      <c r="G291" s="9" t="s">
        <v>256</v>
      </c>
      <c r="H291" s="9" t="s">
        <v>60</v>
      </c>
      <c r="I291" s="9" t="s">
        <v>75</v>
      </c>
      <c r="J291" s="9">
        <v>704.16499999999996</v>
      </c>
      <c r="K291" s="9" t="s">
        <v>57</v>
      </c>
      <c r="L291" s="9">
        <v>40.06</v>
      </c>
      <c r="M291" s="9" t="s">
        <v>61</v>
      </c>
      <c r="N291" s="9">
        <v>77.599999999999994</v>
      </c>
      <c r="O291" s="9" t="s">
        <v>62</v>
      </c>
      <c r="P291" s="9">
        <v>0</v>
      </c>
      <c r="Q291" s="9" t="s">
        <v>58</v>
      </c>
      <c r="R291" s="9">
        <v>100</v>
      </c>
      <c r="S291" s="9" t="s">
        <v>59</v>
      </c>
      <c r="T291" s="9">
        <v>100</v>
      </c>
      <c r="U291" s="9" t="s">
        <v>59</v>
      </c>
      <c r="V291" s="9">
        <v>0</v>
      </c>
      <c r="W291" s="9" t="s">
        <v>59</v>
      </c>
      <c r="X291" s="9">
        <v>0</v>
      </c>
      <c r="Y291" s="9" t="s">
        <v>59</v>
      </c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11">
        <v>2189.00675224</v>
      </c>
      <c r="AZ291" s="11">
        <v>0</v>
      </c>
      <c r="BA291" s="11">
        <v>0</v>
      </c>
      <c r="BB291" s="11">
        <v>28.208849900000001</v>
      </c>
      <c r="BC291" s="11">
        <v>0</v>
      </c>
      <c r="BD291" s="2" t="str">
        <f t="shared" si="20"/>
        <v/>
      </c>
      <c r="BE291" s="2">
        <f t="shared" si="21"/>
        <v>2328.3912447550001</v>
      </c>
    </row>
    <row r="292" spans="1:57" s="12" customFormat="1" ht="15.75" x14ac:dyDescent="0.25">
      <c r="A292" s="9" t="str">
        <f>IF(C292=C291,"",COUNTIF($A$7:A291,"&gt;0")+1)</f>
        <v/>
      </c>
      <c r="B292" s="9" t="s">
        <v>216</v>
      </c>
      <c r="C292" s="9" t="s">
        <v>219</v>
      </c>
      <c r="D292" s="9" t="s">
        <v>220</v>
      </c>
      <c r="E292" s="9" t="str">
        <f t="shared" si="19"/>
        <v/>
      </c>
      <c r="F292" s="9" t="str">
        <f t="shared" ref="F292" si="23">IF(BD292&lt;25000,"TAIP","")</f>
        <v/>
      </c>
      <c r="G292" s="9" t="s">
        <v>256</v>
      </c>
      <c r="H292" s="9" t="s">
        <v>60</v>
      </c>
      <c r="I292" s="9" t="s">
        <v>264</v>
      </c>
      <c r="J292" s="9">
        <v>67376.358999999997</v>
      </c>
      <c r="K292" s="9" t="s">
        <v>57</v>
      </c>
      <c r="L292" s="9">
        <v>8.1999999999999993</v>
      </c>
      <c r="M292" s="9" t="s">
        <v>61</v>
      </c>
      <c r="N292" s="9">
        <v>101.34</v>
      </c>
      <c r="O292" s="9" t="s">
        <v>62</v>
      </c>
      <c r="P292" s="9">
        <v>0</v>
      </c>
      <c r="Q292" s="9" t="s">
        <v>58</v>
      </c>
      <c r="R292" s="9">
        <v>100</v>
      </c>
      <c r="S292" s="9" t="s">
        <v>59</v>
      </c>
      <c r="T292" s="9">
        <v>100</v>
      </c>
      <c r="U292" s="9" t="s">
        <v>59</v>
      </c>
      <c r="V292" s="9">
        <v>100</v>
      </c>
      <c r="W292" s="9" t="s">
        <v>59</v>
      </c>
      <c r="X292" s="9">
        <v>0</v>
      </c>
      <c r="Y292" s="9" t="s">
        <v>59</v>
      </c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11">
        <v>0</v>
      </c>
      <c r="AZ292" s="11">
        <v>55988.945812691993</v>
      </c>
      <c r="BA292" s="11">
        <v>0</v>
      </c>
      <c r="BB292" s="11">
        <v>0</v>
      </c>
      <c r="BC292" s="11">
        <v>552.48614379999992</v>
      </c>
      <c r="BD292" s="2" t="str">
        <f t="shared" si="20"/>
        <v/>
      </c>
      <c r="BE292" s="2">
        <f t="shared" si="21"/>
        <v>2328.3912447550001</v>
      </c>
    </row>
    <row r="293" spans="1:57" s="12" customFormat="1" ht="15.75" x14ac:dyDescent="0.2">
      <c r="A293" s="9">
        <f>IF(C293=C292,"",COUNTIF($A$7:A292,"&gt;0")+1)</f>
        <v>75</v>
      </c>
      <c r="B293" s="6" t="s">
        <v>216</v>
      </c>
      <c r="C293" s="6" t="s">
        <v>221</v>
      </c>
      <c r="D293" s="6" t="s">
        <v>222</v>
      </c>
      <c r="E293" s="9" t="str">
        <f t="shared" si="19"/>
        <v>A</v>
      </c>
      <c r="F293" s="9" t="str">
        <f t="shared" si="22"/>
        <v>TAIP</v>
      </c>
      <c r="G293" s="6" t="s">
        <v>256</v>
      </c>
      <c r="H293" s="34" t="s">
        <v>60</v>
      </c>
      <c r="I293" s="34" t="s">
        <v>336</v>
      </c>
      <c r="J293" s="35">
        <v>0</v>
      </c>
      <c r="K293" s="36" t="s">
        <v>57</v>
      </c>
      <c r="L293" s="35">
        <v>15.6</v>
      </c>
      <c r="M293" s="36" t="s">
        <v>61</v>
      </c>
      <c r="N293" s="35">
        <v>101.34</v>
      </c>
      <c r="O293" s="36" t="s">
        <v>62</v>
      </c>
      <c r="P293" s="36">
        <v>0</v>
      </c>
      <c r="Q293" s="36" t="s">
        <v>58</v>
      </c>
      <c r="R293" s="35">
        <v>100</v>
      </c>
      <c r="S293" s="37" t="s">
        <v>59</v>
      </c>
      <c r="T293" s="35">
        <v>100</v>
      </c>
      <c r="U293" s="37" t="s">
        <v>59</v>
      </c>
      <c r="V293" s="35">
        <v>100</v>
      </c>
      <c r="W293" s="37" t="s">
        <v>59</v>
      </c>
      <c r="X293" s="35">
        <v>0</v>
      </c>
      <c r="Y293" s="37" t="s">
        <v>59</v>
      </c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8">
        <v>0</v>
      </c>
      <c r="AZ293" s="38">
        <v>0</v>
      </c>
      <c r="BA293" s="38">
        <v>0</v>
      </c>
      <c r="BB293" s="35">
        <v>0</v>
      </c>
      <c r="BC293" s="35">
        <v>0</v>
      </c>
      <c r="BD293" s="2">
        <f t="shared" si="20"/>
        <v>0</v>
      </c>
      <c r="BE293" s="2">
        <f t="shared" si="21"/>
        <v>0</v>
      </c>
    </row>
    <row r="294" spans="1:57" s="12" customFormat="1" ht="15.75" x14ac:dyDescent="0.2">
      <c r="A294" s="9" t="str">
        <f>IF(C294=C293,"",COUNTIF($A$7:A293,"&gt;0")+1)</f>
        <v/>
      </c>
      <c r="B294" s="6" t="s">
        <v>216</v>
      </c>
      <c r="C294" s="6" t="s">
        <v>221</v>
      </c>
      <c r="D294" s="6" t="s">
        <v>222</v>
      </c>
      <c r="E294" s="9" t="str">
        <f t="shared" si="19"/>
        <v/>
      </c>
      <c r="F294" s="9" t="str">
        <f t="shared" si="22"/>
        <v/>
      </c>
      <c r="G294" s="6" t="s">
        <v>256</v>
      </c>
      <c r="H294" s="34" t="s">
        <v>60</v>
      </c>
      <c r="I294" s="34" t="s">
        <v>329</v>
      </c>
      <c r="J294" s="35">
        <v>0</v>
      </c>
      <c r="K294" s="36" t="s">
        <v>57</v>
      </c>
      <c r="L294" s="35">
        <v>38.1</v>
      </c>
      <c r="M294" s="36" t="s">
        <v>61</v>
      </c>
      <c r="N294" s="35">
        <v>76.599999999999994</v>
      </c>
      <c r="O294" s="36" t="s">
        <v>62</v>
      </c>
      <c r="P294" s="36">
        <v>0</v>
      </c>
      <c r="Q294" s="36" t="s">
        <v>58</v>
      </c>
      <c r="R294" s="35">
        <v>100</v>
      </c>
      <c r="S294" s="37" t="s">
        <v>59</v>
      </c>
      <c r="T294" s="35">
        <v>100</v>
      </c>
      <c r="U294" s="37" t="s">
        <v>59</v>
      </c>
      <c r="V294" s="35">
        <v>0</v>
      </c>
      <c r="W294" s="37" t="s">
        <v>59</v>
      </c>
      <c r="X294" s="35">
        <v>0</v>
      </c>
      <c r="Y294" s="37" t="s">
        <v>59</v>
      </c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8">
        <v>0</v>
      </c>
      <c r="AZ294" s="38">
        <v>0</v>
      </c>
      <c r="BA294" s="38">
        <v>0</v>
      </c>
      <c r="BB294" s="35">
        <v>0</v>
      </c>
      <c r="BC294" s="35">
        <v>0</v>
      </c>
      <c r="BD294" s="2" t="str">
        <f t="shared" si="20"/>
        <v/>
      </c>
      <c r="BE294" s="2">
        <f t="shared" si="21"/>
        <v>0</v>
      </c>
    </row>
    <row r="295" spans="1:57" s="12" customFormat="1" ht="15.75" x14ac:dyDescent="0.2">
      <c r="A295" s="9" t="str">
        <f>IF(C295=C294,"",COUNTIF($A$7:A294,"&gt;0")+1)</f>
        <v/>
      </c>
      <c r="B295" s="6" t="s">
        <v>216</v>
      </c>
      <c r="C295" s="6" t="s">
        <v>221</v>
      </c>
      <c r="D295" s="6" t="s">
        <v>222</v>
      </c>
      <c r="E295" s="9" t="str">
        <f t="shared" si="19"/>
        <v/>
      </c>
      <c r="F295" s="9" t="str">
        <f t="shared" si="22"/>
        <v/>
      </c>
      <c r="G295" s="6" t="s">
        <v>256</v>
      </c>
      <c r="H295" s="34" t="s">
        <v>60</v>
      </c>
      <c r="I295" s="34" t="s">
        <v>264</v>
      </c>
      <c r="J295" s="35">
        <v>11728.248</v>
      </c>
      <c r="K295" s="36" t="s">
        <v>57</v>
      </c>
      <c r="L295" s="35">
        <v>15.6</v>
      </c>
      <c r="M295" s="36" t="s">
        <v>61</v>
      </c>
      <c r="N295" s="35">
        <v>101.34</v>
      </c>
      <c r="O295" s="36" t="s">
        <v>62</v>
      </c>
      <c r="P295" s="36">
        <v>0</v>
      </c>
      <c r="Q295" s="36" t="s">
        <v>58</v>
      </c>
      <c r="R295" s="35">
        <v>100</v>
      </c>
      <c r="S295" s="37" t="s">
        <v>59</v>
      </c>
      <c r="T295" s="35">
        <v>100</v>
      </c>
      <c r="U295" s="37" t="s">
        <v>59</v>
      </c>
      <c r="V295" s="35">
        <v>100</v>
      </c>
      <c r="W295" s="37" t="s">
        <v>59</v>
      </c>
      <c r="X295" s="35">
        <v>0</v>
      </c>
      <c r="Y295" s="37" t="s">
        <v>59</v>
      </c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8">
        <v>0</v>
      </c>
      <c r="AZ295" s="38">
        <v>18541.234176192</v>
      </c>
      <c r="BA295" s="38">
        <v>0</v>
      </c>
      <c r="BB295" s="35">
        <v>0</v>
      </c>
      <c r="BC295" s="35">
        <v>182.96066879999998</v>
      </c>
      <c r="BD295" s="2" t="str">
        <f t="shared" si="20"/>
        <v/>
      </c>
      <c r="BE295" s="2">
        <f t="shared" si="21"/>
        <v>0</v>
      </c>
    </row>
    <row r="296" spans="1:57" s="12" customFormat="1" ht="15.75" x14ac:dyDescent="0.25">
      <c r="A296" s="9">
        <f>IF(C296=C295,"",COUNTIF($A$7:A295,"&gt;0")+1)</f>
        <v>76</v>
      </c>
      <c r="B296" s="9" t="s">
        <v>216</v>
      </c>
      <c r="C296" s="9" t="s">
        <v>223</v>
      </c>
      <c r="D296" s="9" t="s">
        <v>224</v>
      </c>
      <c r="E296" s="9" t="str">
        <f t="shared" si="19"/>
        <v>A</v>
      </c>
      <c r="F296" s="9" t="str">
        <f t="shared" si="22"/>
        <v>TAIP</v>
      </c>
      <c r="G296" s="9" t="s">
        <v>256</v>
      </c>
      <c r="H296" s="9" t="s">
        <v>60</v>
      </c>
      <c r="I296" s="9" t="s">
        <v>278</v>
      </c>
      <c r="J296" s="9">
        <v>9702.7350000000006</v>
      </c>
      <c r="K296" s="9" t="s">
        <v>65</v>
      </c>
      <c r="L296" s="9">
        <v>33.49</v>
      </c>
      <c r="M296" s="9" t="s">
        <v>66</v>
      </c>
      <c r="N296" s="9">
        <v>55.53</v>
      </c>
      <c r="O296" s="9" t="s">
        <v>62</v>
      </c>
      <c r="P296" s="9">
        <v>0</v>
      </c>
      <c r="Q296" s="9" t="s">
        <v>58</v>
      </c>
      <c r="R296" s="9">
        <v>100</v>
      </c>
      <c r="S296" s="9" t="s">
        <v>59</v>
      </c>
      <c r="T296" s="9">
        <v>100</v>
      </c>
      <c r="U296" s="9" t="s">
        <v>59</v>
      </c>
      <c r="V296" s="9">
        <v>0</v>
      </c>
      <c r="W296" s="9" t="s">
        <v>59</v>
      </c>
      <c r="X296" s="9">
        <v>0</v>
      </c>
      <c r="Y296" s="9" t="s">
        <v>59</v>
      </c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11">
        <v>18044.173368679501</v>
      </c>
      <c r="AZ296" s="11">
        <v>0</v>
      </c>
      <c r="BA296" s="11">
        <v>0</v>
      </c>
      <c r="BB296" s="11">
        <v>324.94459515000005</v>
      </c>
      <c r="BC296" s="11">
        <v>0</v>
      </c>
      <c r="BD296" s="2">
        <f t="shared" si="20"/>
        <v>18808.718030756503</v>
      </c>
      <c r="BE296" s="2">
        <f t="shared" si="21"/>
        <v>18808.718030756503</v>
      </c>
    </row>
    <row r="297" spans="1:57" s="12" customFormat="1" ht="15.75" x14ac:dyDescent="0.25">
      <c r="A297" s="9" t="str">
        <f>IF(C297=C296,"",COUNTIF($A$7:A296,"&gt;0")+1)</f>
        <v/>
      </c>
      <c r="B297" s="9" t="s">
        <v>216</v>
      </c>
      <c r="C297" s="9" t="s">
        <v>223</v>
      </c>
      <c r="D297" s="9" t="s">
        <v>224</v>
      </c>
      <c r="E297" s="9" t="str">
        <f t="shared" si="19"/>
        <v/>
      </c>
      <c r="F297" s="9" t="str">
        <f t="shared" si="22"/>
        <v/>
      </c>
      <c r="G297" s="9" t="s">
        <v>256</v>
      </c>
      <c r="H297" s="9" t="s">
        <v>60</v>
      </c>
      <c r="I297" s="9" t="s">
        <v>279</v>
      </c>
      <c r="J297" s="9">
        <v>244.07</v>
      </c>
      <c r="K297" s="9" t="s">
        <v>57</v>
      </c>
      <c r="L297" s="9">
        <v>43.07</v>
      </c>
      <c r="M297" s="9" t="s">
        <v>61</v>
      </c>
      <c r="N297" s="9">
        <v>72.73</v>
      </c>
      <c r="O297" s="9" t="s">
        <v>62</v>
      </c>
      <c r="P297" s="9">
        <v>0</v>
      </c>
      <c r="Q297" s="9" t="s">
        <v>58</v>
      </c>
      <c r="R297" s="9">
        <v>100</v>
      </c>
      <c r="S297" s="9" t="s">
        <v>59</v>
      </c>
      <c r="T297" s="9">
        <v>100</v>
      </c>
      <c r="U297" s="9" t="s">
        <v>59</v>
      </c>
      <c r="V297" s="9">
        <v>0</v>
      </c>
      <c r="W297" s="9" t="s">
        <v>59</v>
      </c>
      <c r="X297" s="9">
        <v>0</v>
      </c>
      <c r="Y297" s="9" t="s">
        <v>59</v>
      </c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11">
        <v>764.544662077</v>
      </c>
      <c r="AZ297" s="11">
        <v>0</v>
      </c>
      <c r="BA297" s="11">
        <v>0</v>
      </c>
      <c r="BB297" s="11">
        <v>10.512094899999999</v>
      </c>
      <c r="BC297" s="11">
        <v>0</v>
      </c>
      <c r="BD297" s="2" t="str">
        <f t="shared" si="20"/>
        <v/>
      </c>
      <c r="BE297" s="2">
        <f t="shared" si="21"/>
        <v>18808.718030756503</v>
      </c>
    </row>
    <row r="298" spans="1:57" s="12" customFormat="1" ht="15.75" x14ac:dyDescent="0.25">
      <c r="A298" s="9" t="str">
        <f>IF(C298=C297,"",COUNTIF($A$7:A297,"&gt;0")+1)</f>
        <v/>
      </c>
      <c r="B298" s="9" t="s">
        <v>216</v>
      </c>
      <c r="C298" s="9" t="s">
        <v>223</v>
      </c>
      <c r="D298" s="9" t="s">
        <v>224</v>
      </c>
      <c r="E298" s="9" t="str">
        <f t="shared" si="19"/>
        <v/>
      </c>
      <c r="F298" s="9" t="str">
        <f t="shared" si="22"/>
        <v/>
      </c>
      <c r="G298" s="9" t="s">
        <v>256</v>
      </c>
      <c r="H298" s="9" t="s">
        <v>60</v>
      </c>
      <c r="I298" s="9" t="s">
        <v>280</v>
      </c>
      <c r="J298" s="9">
        <v>35804.03</v>
      </c>
      <c r="K298" s="9" t="s">
        <v>57</v>
      </c>
      <c r="L298" s="9">
        <v>15.6</v>
      </c>
      <c r="M298" s="9" t="s">
        <v>61</v>
      </c>
      <c r="N298" s="9">
        <v>101.34</v>
      </c>
      <c r="O298" s="9" t="s">
        <v>62</v>
      </c>
      <c r="P298" s="9">
        <v>0</v>
      </c>
      <c r="Q298" s="9" t="s">
        <v>58</v>
      </c>
      <c r="R298" s="9">
        <v>100</v>
      </c>
      <c r="S298" s="9" t="s">
        <v>59</v>
      </c>
      <c r="T298" s="9">
        <v>100</v>
      </c>
      <c r="U298" s="9" t="s">
        <v>59</v>
      </c>
      <c r="V298" s="9">
        <v>100</v>
      </c>
      <c r="W298" s="9" t="s">
        <v>59</v>
      </c>
      <c r="X298" s="9">
        <v>0</v>
      </c>
      <c r="Y298" s="9" t="s">
        <v>59</v>
      </c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11">
        <v>0</v>
      </c>
      <c r="AZ298" s="11">
        <v>56602.734243120001</v>
      </c>
      <c r="BA298" s="11">
        <v>0</v>
      </c>
      <c r="BB298" s="11">
        <v>0</v>
      </c>
      <c r="BC298" s="11">
        <v>558.542868</v>
      </c>
      <c r="BD298" s="2" t="str">
        <f t="shared" si="20"/>
        <v/>
      </c>
      <c r="BE298" s="2">
        <f t="shared" si="21"/>
        <v>18808.718030756503</v>
      </c>
    </row>
    <row r="299" spans="1:57" s="12" customFormat="1" ht="15.75" x14ac:dyDescent="0.25">
      <c r="A299" s="9">
        <f>IF(C299=C298,"",COUNTIF($A$7:A298,"&gt;0")+1)</f>
        <v>77</v>
      </c>
      <c r="B299" s="6" t="s">
        <v>216</v>
      </c>
      <c r="C299" s="6" t="s">
        <v>225</v>
      </c>
      <c r="D299" s="6" t="s">
        <v>226</v>
      </c>
      <c r="E299" s="9" t="str">
        <f t="shared" si="19"/>
        <v>A</v>
      </c>
      <c r="F299" s="9" t="str">
        <f t="shared" si="22"/>
        <v>TAIP</v>
      </c>
      <c r="G299" s="6" t="s">
        <v>256</v>
      </c>
      <c r="H299" s="6" t="s">
        <v>60</v>
      </c>
      <c r="I299" s="6" t="s">
        <v>254</v>
      </c>
      <c r="J299" s="6">
        <v>2276.9699999999998</v>
      </c>
      <c r="K299" s="6" t="s">
        <v>65</v>
      </c>
      <c r="L299" s="6">
        <v>33.49</v>
      </c>
      <c r="M299" s="6" t="s">
        <v>66</v>
      </c>
      <c r="N299" s="6">
        <v>55.53</v>
      </c>
      <c r="O299" s="6" t="s">
        <v>62</v>
      </c>
      <c r="P299" s="6">
        <v>0</v>
      </c>
      <c r="Q299" s="6" t="s">
        <v>58</v>
      </c>
      <c r="R299" s="6">
        <v>100</v>
      </c>
      <c r="S299" s="6" t="s">
        <v>59</v>
      </c>
      <c r="T299" s="6">
        <v>100</v>
      </c>
      <c r="U299" s="6" t="s">
        <v>59</v>
      </c>
      <c r="V299" s="6">
        <v>0</v>
      </c>
      <c r="W299" s="6" t="s">
        <v>59</v>
      </c>
      <c r="X299" s="6">
        <v>0</v>
      </c>
      <c r="Y299" s="6" t="s">
        <v>59</v>
      </c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31">
        <v>4234.4804259089997</v>
      </c>
      <c r="AZ299" s="31">
        <v>0</v>
      </c>
      <c r="BA299" s="31">
        <v>0</v>
      </c>
      <c r="BB299" s="31">
        <v>76.255725299999995</v>
      </c>
      <c r="BC299" s="31">
        <v>0</v>
      </c>
      <c r="BD299" s="2">
        <f t="shared" si="20"/>
        <v>4299.1432935119701</v>
      </c>
      <c r="BE299" s="2">
        <f t="shared" si="21"/>
        <v>4299.1432935119701</v>
      </c>
    </row>
    <row r="300" spans="1:57" s="12" customFormat="1" ht="15.75" x14ac:dyDescent="0.25">
      <c r="A300" s="9" t="str">
        <f>IF(C300=C299,"",COUNTIF($A$7:A299,"&gt;0")+1)</f>
        <v/>
      </c>
      <c r="B300" s="6" t="s">
        <v>216</v>
      </c>
      <c r="C300" s="6" t="s">
        <v>225</v>
      </c>
      <c r="D300" s="6" t="s">
        <v>226</v>
      </c>
      <c r="E300" s="9" t="str">
        <f t="shared" si="19"/>
        <v/>
      </c>
      <c r="F300" s="9" t="str">
        <f t="shared" si="22"/>
        <v/>
      </c>
      <c r="G300" s="6" t="s">
        <v>256</v>
      </c>
      <c r="H300" s="6" t="s">
        <v>60</v>
      </c>
      <c r="I300" s="6" t="s">
        <v>277</v>
      </c>
      <c r="J300" s="6">
        <v>20.642700000000001</v>
      </c>
      <c r="K300" s="6" t="s">
        <v>57</v>
      </c>
      <c r="L300" s="6">
        <v>43.07</v>
      </c>
      <c r="M300" s="6" t="s">
        <v>61</v>
      </c>
      <c r="N300" s="6">
        <v>72.73</v>
      </c>
      <c r="O300" s="6" t="s">
        <v>62</v>
      </c>
      <c r="P300" s="6">
        <v>0</v>
      </c>
      <c r="Q300" s="6" t="s">
        <v>58</v>
      </c>
      <c r="R300" s="6">
        <v>100</v>
      </c>
      <c r="S300" s="6" t="s">
        <v>59</v>
      </c>
      <c r="T300" s="6">
        <v>100</v>
      </c>
      <c r="U300" s="6" t="s">
        <v>59</v>
      </c>
      <c r="V300" s="6">
        <v>0</v>
      </c>
      <c r="W300" s="6" t="s">
        <v>59</v>
      </c>
      <c r="X300" s="6">
        <v>0</v>
      </c>
      <c r="Y300" s="6" t="s">
        <v>59</v>
      </c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31">
        <v>64.66286760297001</v>
      </c>
      <c r="AZ300" s="31">
        <v>0</v>
      </c>
      <c r="BA300" s="31">
        <v>0</v>
      </c>
      <c r="BB300" s="31">
        <v>0.88908108900000005</v>
      </c>
      <c r="BC300" s="31">
        <v>0</v>
      </c>
      <c r="BD300" s="2" t="str">
        <f t="shared" si="20"/>
        <v/>
      </c>
      <c r="BE300" s="2">
        <f t="shared" si="21"/>
        <v>4299.1432935119701</v>
      </c>
    </row>
    <row r="301" spans="1:57" s="12" customFormat="1" ht="15.75" x14ac:dyDescent="0.25">
      <c r="A301" s="9">
        <f>IF(C301=C300,"",COUNTIF($A$7:A300,"&gt;0")+1)</f>
        <v>78</v>
      </c>
      <c r="B301" s="9" t="s">
        <v>227</v>
      </c>
      <c r="C301" s="9" t="s">
        <v>228</v>
      </c>
      <c r="D301" s="9" t="s">
        <v>229</v>
      </c>
      <c r="E301" s="9" t="str">
        <f t="shared" si="19"/>
        <v>A</v>
      </c>
      <c r="F301" s="9" t="str">
        <f t="shared" si="22"/>
        <v/>
      </c>
      <c r="G301" s="9" t="s">
        <v>256</v>
      </c>
      <c r="H301" s="9" t="s">
        <v>60</v>
      </c>
      <c r="I301" s="9" t="s">
        <v>254</v>
      </c>
      <c r="J301" s="9">
        <v>14519.548000000001</v>
      </c>
      <c r="K301" s="9" t="s">
        <v>65</v>
      </c>
      <c r="L301" s="9">
        <v>34.590000000000003</v>
      </c>
      <c r="M301" s="9" t="s">
        <v>66</v>
      </c>
      <c r="N301" s="9">
        <v>55.53</v>
      </c>
      <c r="O301" s="9" t="s">
        <v>62</v>
      </c>
      <c r="P301" s="9">
        <v>0</v>
      </c>
      <c r="Q301" s="9" t="s">
        <v>58</v>
      </c>
      <c r="R301" s="9">
        <v>100</v>
      </c>
      <c r="S301" s="9" t="s">
        <v>59</v>
      </c>
      <c r="T301" s="9">
        <v>100</v>
      </c>
      <c r="U301" s="9" t="s">
        <v>59</v>
      </c>
      <c r="V301" s="9">
        <v>0</v>
      </c>
      <c r="W301" s="9" t="s">
        <v>59</v>
      </c>
      <c r="X301" s="9">
        <v>0</v>
      </c>
      <c r="Y301" s="9" t="s">
        <v>59</v>
      </c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11">
        <v>27888.896610219603</v>
      </c>
      <c r="AZ301" s="11">
        <v>0</v>
      </c>
      <c r="BA301" s="11">
        <v>0</v>
      </c>
      <c r="BB301" s="11">
        <v>502.23116532000006</v>
      </c>
      <c r="BC301" s="11">
        <v>0</v>
      </c>
      <c r="BD301" s="2">
        <f t="shared" si="20"/>
        <v>28307.527327787604</v>
      </c>
      <c r="BE301" s="2">
        <f t="shared" si="21"/>
        <v>28307.527327787604</v>
      </c>
    </row>
    <row r="302" spans="1:57" s="12" customFormat="1" ht="15.75" x14ac:dyDescent="0.25">
      <c r="A302" s="9" t="str">
        <f>IF(C302=C301,"",COUNTIF($A$7:A301,"&gt;0")+1)</f>
        <v/>
      </c>
      <c r="B302" s="9" t="s">
        <v>227</v>
      </c>
      <c r="C302" s="9" t="s">
        <v>228</v>
      </c>
      <c r="D302" s="9" t="s">
        <v>229</v>
      </c>
      <c r="E302" s="9" t="str">
        <f t="shared" si="19"/>
        <v/>
      </c>
      <c r="F302" s="9" t="str">
        <f t="shared" si="22"/>
        <v/>
      </c>
      <c r="G302" s="9" t="s">
        <v>256</v>
      </c>
      <c r="H302" s="9" t="s">
        <v>60</v>
      </c>
      <c r="I302" s="9" t="s">
        <v>75</v>
      </c>
      <c r="J302" s="9">
        <v>133.29200000000003</v>
      </c>
      <c r="K302" s="9" t="s">
        <v>57</v>
      </c>
      <c r="L302" s="9">
        <v>40.06</v>
      </c>
      <c r="M302" s="9" t="s">
        <v>61</v>
      </c>
      <c r="N302" s="9">
        <v>78.400000000000006</v>
      </c>
      <c r="O302" s="9" t="s">
        <v>62</v>
      </c>
      <c r="P302" s="9">
        <v>0</v>
      </c>
      <c r="Q302" s="9" t="s">
        <v>58</v>
      </c>
      <c r="R302" s="9">
        <v>100</v>
      </c>
      <c r="S302" s="9" t="s">
        <v>59</v>
      </c>
      <c r="T302" s="9">
        <v>100</v>
      </c>
      <c r="U302" s="9" t="s">
        <v>59</v>
      </c>
      <c r="V302" s="9">
        <v>0</v>
      </c>
      <c r="W302" s="9" t="s">
        <v>59</v>
      </c>
      <c r="X302" s="9">
        <v>0</v>
      </c>
      <c r="Y302" s="9" t="s">
        <v>59</v>
      </c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11">
        <v>418.63071756800019</v>
      </c>
      <c r="AZ302" s="11">
        <v>0</v>
      </c>
      <c r="BA302" s="11">
        <v>0</v>
      </c>
      <c r="BB302" s="11">
        <v>5.3396775200000013</v>
      </c>
      <c r="BC302" s="11">
        <v>0</v>
      </c>
      <c r="BD302" s="2" t="str">
        <f t="shared" si="20"/>
        <v/>
      </c>
      <c r="BE302" s="2">
        <f t="shared" si="21"/>
        <v>28307.527327787604</v>
      </c>
    </row>
    <row r="303" spans="1:57" s="12" customFormat="1" ht="15.75" x14ac:dyDescent="0.25">
      <c r="A303" s="9">
        <f>IF(C303=C302,"",COUNTIF($A$7:A302,"&gt;0")+1)</f>
        <v>79</v>
      </c>
      <c r="B303" s="6" t="s">
        <v>227</v>
      </c>
      <c r="C303" s="6" t="s">
        <v>230</v>
      </c>
      <c r="D303" s="6" t="s">
        <v>231</v>
      </c>
      <c r="E303" s="9" t="str">
        <f t="shared" si="19"/>
        <v>A</v>
      </c>
      <c r="F303" s="9" t="str">
        <f t="shared" si="22"/>
        <v>TAIP</v>
      </c>
      <c r="G303" s="6" t="s">
        <v>256</v>
      </c>
      <c r="H303" s="6" t="s">
        <v>60</v>
      </c>
      <c r="I303" s="6" t="s">
        <v>254</v>
      </c>
      <c r="J303" s="6">
        <v>1300.1089999999999</v>
      </c>
      <c r="K303" s="6" t="s">
        <v>65</v>
      </c>
      <c r="L303" s="6">
        <v>33.49</v>
      </c>
      <c r="M303" s="6" t="s">
        <v>66</v>
      </c>
      <c r="N303" s="6">
        <v>55.53</v>
      </c>
      <c r="O303" s="6" t="s">
        <v>62</v>
      </c>
      <c r="P303" s="6">
        <v>0</v>
      </c>
      <c r="Q303" s="6" t="s">
        <v>58</v>
      </c>
      <c r="R303" s="6">
        <v>100</v>
      </c>
      <c r="S303" s="6" t="s">
        <v>59</v>
      </c>
      <c r="T303" s="6">
        <v>100</v>
      </c>
      <c r="U303" s="6" t="s">
        <v>59</v>
      </c>
      <c r="V303" s="6">
        <v>0</v>
      </c>
      <c r="W303" s="6" t="s">
        <v>59</v>
      </c>
      <c r="X303" s="6">
        <v>0</v>
      </c>
      <c r="Y303" s="6" t="s">
        <v>59</v>
      </c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31">
        <v>2417.8123172672999</v>
      </c>
      <c r="AZ303" s="31">
        <v>0</v>
      </c>
      <c r="BA303" s="31">
        <v>0</v>
      </c>
      <c r="BB303" s="31">
        <v>43.540650410000005</v>
      </c>
      <c r="BC303" s="31">
        <v>0</v>
      </c>
      <c r="BD303" s="2">
        <f t="shared" si="20"/>
        <v>2642.6867236672997</v>
      </c>
      <c r="BE303" s="2">
        <f t="shared" si="21"/>
        <v>2642.6867236672997</v>
      </c>
    </row>
    <row r="304" spans="1:57" s="12" customFormat="1" ht="15.75" x14ac:dyDescent="0.25">
      <c r="A304" s="9" t="str">
        <f>IF(C304=C303,"",COUNTIF($A$7:A303,"&gt;0")+1)</f>
        <v/>
      </c>
      <c r="B304" s="6" t="s">
        <v>227</v>
      </c>
      <c r="C304" s="6" t="s">
        <v>230</v>
      </c>
      <c r="D304" s="6" t="s">
        <v>231</v>
      </c>
      <c r="E304" s="9" t="str">
        <f t="shared" si="19"/>
        <v/>
      </c>
      <c r="F304" s="9" t="str">
        <f t="shared" si="22"/>
        <v/>
      </c>
      <c r="G304" s="6" t="s">
        <v>256</v>
      </c>
      <c r="H304" s="6" t="s">
        <v>60</v>
      </c>
      <c r="I304" s="6" t="s">
        <v>75</v>
      </c>
      <c r="J304" s="6">
        <v>71.599999999999909</v>
      </c>
      <c r="K304" s="6" t="s">
        <v>57</v>
      </c>
      <c r="L304" s="6">
        <v>40.06</v>
      </c>
      <c r="M304" s="6" t="s">
        <v>61</v>
      </c>
      <c r="N304" s="6">
        <v>78.400000000000006</v>
      </c>
      <c r="O304" s="6" t="s">
        <v>62</v>
      </c>
      <c r="P304" s="6">
        <v>0</v>
      </c>
      <c r="Q304" s="6" t="s">
        <v>58</v>
      </c>
      <c r="R304" s="6">
        <v>100</v>
      </c>
      <c r="S304" s="6" t="s">
        <v>59</v>
      </c>
      <c r="T304" s="6">
        <v>100</v>
      </c>
      <c r="U304" s="6" t="s">
        <v>59</v>
      </c>
      <c r="V304" s="6">
        <v>0</v>
      </c>
      <c r="W304" s="6" t="s">
        <v>59</v>
      </c>
      <c r="X304" s="6">
        <v>0</v>
      </c>
      <c r="Y304" s="6" t="s">
        <v>59</v>
      </c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31">
        <v>224.87440639999977</v>
      </c>
      <c r="AZ304" s="31">
        <v>0</v>
      </c>
      <c r="BA304" s="31">
        <v>0</v>
      </c>
      <c r="BB304" s="31">
        <v>2.8682959999999968</v>
      </c>
      <c r="BC304" s="31">
        <v>0</v>
      </c>
      <c r="BD304" s="2" t="str">
        <f t="shared" si="20"/>
        <v/>
      </c>
      <c r="BE304" s="2">
        <f t="shared" si="21"/>
        <v>2642.6867236672997</v>
      </c>
    </row>
    <row r="305" spans="1:57" s="12" customFormat="1" ht="15.75" x14ac:dyDescent="0.25">
      <c r="A305" s="9" t="str">
        <f>IF(C305=C304,"",COUNTIF($A$7:A304,"&gt;0")+1)</f>
        <v/>
      </c>
      <c r="B305" s="6" t="s">
        <v>227</v>
      </c>
      <c r="C305" s="6" t="s">
        <v>230</v>
      </c>
      <c r="D305" s="6" t="s">
        <v>231</v>
      </c>
      <c r="E305" s="9" t="str">
        <f t="shared" si="19"/>
        <v/>
      </c>
      <c r="F305" s="9" t="str">
        <f t="shared" si="22"/>
        <v/>
      </c>
      <c r="G305" s="6" t="s">
        <v>256</v>
      </c>
      <c r="H305" s="6" t="s">
        <v>60</v>
      </c>
      <c r="I305" s="6" t="s">
        <v>264</v>
      </c>
      <c r="J305" s="6">
        <v>83757.896000000008</v>
      </c>
      <c r="K305" s="6" t="s">
        <v>57</v>
      </c>
      <c r="L305" s="6">
        <v>15.6</v>
      </c>
      <c r="M305" s="6" t="s">
        <v>61</v>
      </c>
      <c r="N305" s="6">
        <v>101.34</v>
      </c>
      <c r="O305" s="6" t="s">
        <v>62</v>
      </c>
      <c r="P305" s="6">
        <v>0</v>
      </c>
      <c r="Q305" s="6" t="s">
        <v>58</v>
      </c>
      <c r="R305" s="6">
        <v>100</v>
      </c>
      <c r="S305" s="6" t="s">
        <v>59</v>
      </c>
      <c r="T305" s="6">
        <v>100</v>
      </c>
      <c r="U305" s="6" t="s">
        <v>59</v>
      </c>
      <c r="V305" s="6">
        <v>100</v>
      </c>
      <c r="W305" s="6" t="s">
        <v>59</v>
      </c>
      <c r="X305" s="6">
        <v>0</v>
      </c>
      <c r="Y305" s="6" t="s">
        <v>59</v>
      </c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31">
        <v>0</v>
      </c>
      <c r="AZ305" s="31">
        <v>132413.192817984</v>
      </c>
      <c r="BA305" s="31">
        <v>0</v>
      </c>
      <c r="BB305" s="31">
        <v>0</v>
      </c>
      <c r="BC305" s="31">
        <v>1306.6231776</v>
      </c>
      <c r="BD305" s="2" t="str">
        <f t="shared" si="20"/>
        <v/>
      </c>
      <c r="BE305" s="2">
        <f t="shared" si="21"/>
        <v>2642.6867236672997</v>
      </c>
    </row>
    <row r="306" spans="1:57" s="12" customFormat="1" ht="15.75" x14ac:dyDescent="0.25">
      <c r="A306" s="9" t="str">
        <f>IF(C306=C305,"",COUNTIF($A$7:A305,"&gt;0")+1)</f>
        <v/>
      </c>
      <c r="B306" s="6" t="s">
        <v>227</v>
      </c>
      <c r="C306" s="6" t="s">
        <v>230</v>
      </c>
      <c r="D306" s="6" t="s">
        <v>231</v>
      </c>
      <c r="E306" s="9" t="str">
        <f t="shared" si="19"/>
        <v/>
      </c>
      <c r="F306" s="9" t="str">
        <f t="shared" si="22"/>
        <v/>
      </c>
      <c r="G306" s="6" t="s">
        <v>256</v>
      </c>
      <c r="H306" s="6" t="s">
        <v>60</v>
      </c>
      <c r="I306" s="6" t="s">
        <v>330</v>
      </c>
      <c r="J306" s="6">
        <v>0</v>
      </c>
      <c r="K306" s="6" t="s">
        <v>57</v>
      </c>
      <c r="L306" s="6">
        <v>15.6</v>
      </c>
      <c r="M306" s="6" t="s">
        <v>61</v>
      </c>
      <c r="N306" s="6">
        <v>101.34</v>
      </c>
      <c r="O306" s="6" t="s">
        <v>62</v>
      </c>
      <c r="P306" s="6">
        <v>0</v>
      </c>
      <c r="Q306" s="6" t="s">
        <v>58</v>
      </c>
      <c r="R306" s="6">
        <v>100</v>
      </c>
      <c r="S306" s="6" t="s">
        <v>59</v>
      </c>
      <c r="T306" s="6">
        <v>100</v>
      </c>
      <c r="U306" s="6" t="s">
        <v>59</v>
      </c>
      <c r="V306" s="6">
        <v>100</v>
      </c>
      <c r="W306" s="6" t="s">
        <v>59</v>
      </c>
      <c r="X306" s="6">
        <v>0</v>
      </c>
      <c r="Y306" s="6" t="s">
        <v>59</v>
      </c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31">
        <v>0</v>
      </c>
      <c r="AZ306" s="31">
        <v>0</v>
      </c>
      <c r="BA306" s="31">
        <v>0</v>
      </c>
      <c r="BB306" s="31">
        <v>0</v>
      </c>
      <c r="BC306" s="31">
        <v>0</v>
      </c>
      <c r="BD306" s="2" t="str">
        <f t="shared" si="20"/>
        <v/>
      </c>
      <c r="BE306" s="2">
        <f t="shared" si="21"/>
        <v>2642.6867236672997</v>
      </c>
    </row>
    <row r="307" spans="1:57" s="12" customFormat="1" ht="15.75" x14ac:dyDescent="0.25">
      <c r="A307" s="9" t="str">
        <f>IF(C307=C306,"",COUNTIF($A$7:A306,"&gt;0")+1)</f>
        <v/>
      </c>
      <c r="B307" s="6" t="s">
        <v>227</v>
      </c>
      <c r="C307" s="6" t="s">
        <v>230</v>
      </c>
      <c r="D307" s="6" t="s">
        <v>231</v>
      </c>
      <c r="E307" s="9" t="str">
        <f t="shared" si="19"/>
        <v/>
      </c>
      <c r="F307" s="9" t="str">
        <f t="shared" si="22"/>
        <v/>
      </c>
      <c r="G307" s="6" t="s">
        <v>256</v>
      </c>
      <c r="H307" s="6" t="s">
        <v>60</v>
      </c>
      <c r="I307" s="6" t="s">
        <v>331</v>
      </c>
      <c r="J307" s="6">
        <v>0</v>
      </c>
      <c r="K307" s="6" t="s">
        <v>57</v>
      </c>
      <c r="L307" s="6">
        <v>14.65</v>
      </c>
      <c r="M307" s="6" t="s">
        <v>61</v>
      </c>
      <c r="N307" s="6">
        <v>103.69</v>
      </c>
      <c r="O307" s="6" t="s">
        <v>62</v>
      </c>
      <c r="P307" s="6">
        <v>0</v>
      </c>
      <c r="Q307" s="6" t="s">
        <v>58</v>
      </c>
      <c r="R307" s="6">
        <v>100</v>
      </c>
      <c r="S307" s="6" t="s">
        <v>59</v>
      </c>
      <c r="T307" s="6">
        <v>100</v>
      </c>
      <c r="U307" s="6" t="s">
        <v>59</v>
      </c>
      <c r="V307" s="6">
        <v>100</v>
      </c>
      <c r="W307" s="6" t="s">
        <v>59</v>
      </c>
      <c r="X307" s="6">
        <v>0</v>
      </c>
      <c r="Y307" s="6" t="s">
        <v>59</v>
      </c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31">
        <v>0</v>
      </c>
      <c r="AZ307" s="31">
        <v>0</v>
      </c>
      <c r="BA307" s="31">
        <v>0</v>
      </c>
      <c r="BB307" s="31">
        <v>0</v>
      </c>
      <c r="BC307" s="31">
        <v>0</v>
      </c>
      <c r="BD307" s="2" t="str">
        <f t="shared" si="20"/>
        <v/>
      </c>
      <c r="BE307" s="2">
        <f t="shared" si="21"/>
        <v>2642.6867236672997</v>
      </c>
    </row>
    <row r="308" spans="1:57" s="12" customFormat="1" ht="15.75" x14ac:dyDescent="0.25">
      <c r="A308" s="9" t="str">
        <f>IF(C308=C307,"",COUNTIF($A$7:A307,"&gt;0")+1)</f>
        <v/>
      </c>
      <c r="B308" s="6" t="s">
        <v>227</v>
      </c>
      <c r="C308" s="6" t="s">
        <v>230</v>
      </c>
      <c r="D308" s="6" t="s">
        <v>231</v>
      </c>
      <c r="E308" s="9" t="str">
        <f t="shared" si="19"/>
        <v/>
      </c>
      <c r="F308" s="9" t="str">
        <f t="shared" si="22"/>
        <v/>
      </c>
      <c r="G308" s="6" t="s">
        <v>256</v>
      </c>
      <c r="H308" s="6" t="s">
        <v>60</v>
      </c>
      <c r="I308" s="6" t="s">
        <v>332</v>
      </c>
      <c r="J308" s="6">
        <v>0</v>
      </c>
      <c r="K308" s="6" t="s">
        <v>57</v>
      </c>
      <c r="L308" s="6">
        <v>11.72</v>
      </c>
      <c r="M308" s="6" t="s">
        <v>61</v>
      </c>
      <c r="N308" s="6">
        <v>104.34</v>
      </c>
      <c r="O308" s="6" t="s">
        <v>62</v>
      </c>
      <c r="P308" s="6">
        <v>0</v>
      </c>
      <c r="Q308" s="6" t="s">
        <v>58</v>
      </c>
      <c r="R308" s="6">
        <v>100</v>
      </c>
      <c r="S308" s="6" t="s">
        <v>59</v>
      </c>
      <c r="T308" s="6">
        <v>100</v>
      </c>
      <c r="U308" s="6" t="s">
        <v>59</v>
      </c>
      <c r="V308" s="6">
        <v>0</v>
      </c>
      <c r="W308" s="6" t="s">
        <v>59</v>
      </c>
      <c r="X308" s="6">
        <v>0</v>
      </c>
      <c r="Y308" s="6" t="s">
        <v>59</v>
      </c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2" t="str">
        <f t="shared" si="20"/>
        <v/>
      </c>
      <c r="BE308" s="2">
        <f t="shared" si="21"/>
        <v>2642.6867236672997</v>
      </c>
    </row>
    <row r="309" spans="1:57" s="12" customFormat="1" ht="15.75" x14ac:dyDescent="0.25">
      <c r="A309" s="9">
        <f>IF(C309=C308,"",COUNTIF($A$7:A308,"&gt;0")+1)</f>
        <v>80</v>
      </c>
      <c r="B309" s="9" t="s">
        <v>227</v>
      </c>
      <c r="C309" s="9" t="s">
        <v>232</v>
      </c>
      <c r="D309" s="9" t="s">
        <v>233</v>
      </c>
      <c r="E309" s="9" t="str">
        <f t="shared" si="19"/>
        <v>A</v>
      </c>
      <c r="F309" s="9" t="str">
        <f t="shared" si="22"/>
        <v>TAIP</v>
      </c>
      <c r="G309" s="9" t="s">
        <v>256</v>
      </c>
      <c r="H309" s="9" t="s">
        <v>60</v>
      </c>
      <c r="I309" s="9" t="s">
        <v>254</v>
      </c>
      <c r="J309" s="9">
        <v>254.11</v>
      </c>
      <c r="K309" s="9" t="s">
        <v>65</v>
      </c>
      <c r="L309" s="9">
        <v>33.49</v>
      </c>
      <c r="M309" s="9" t="s">
        <v>66</v>
      </c>
      <c r="N309" s="9">
        <v>55.53</v>
      </c>
      <c r="O309" s="9" t="s">
        <v>62</v>
      </c>
      <c r="P309" s="9">
        <v>0</v>
      </c>
      <c r="Q309" s="9" t="s">
        <v>58</v>
      </c>
      <c r="R309" s="9">
        <v>100</v>
      </c>
      <c r="S309" s="9" t="s">
        <v>59</v>
      </c>
      <c r="T309" s="9">
        <v>100</v>
      </c>
      <c r="U309" s="9" t="s">
        <v>59</v>
      </c>
      <c r="V309" s="9">
        <v>0</v>
      </c>
      <c r="W309" s="9" t="s">
        <v>59</v>
      </c>
      <c r="X309" s="9">
        <v>0</v>
      </c>
      <c r="Y309" s="9" t="s">
        <v>59</v>
      </c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11">
        <v>472.56829076700006</v>
      </c>
      <c r="AZ309" s="11">
        <v>0</v>
      </c>
      <c r="BA309" s="11">
        <v>0</v>
      </c>
      <c r="BB309" s="11">
        <v>8.510143900000001</v>
      </c>
      <c r="BC309" s="11">
        <v>0</v>
      </c>
      <c r="BD309" s="2">
        <f t="shared" si="20"/>
        <v>494.91785744700007</v>
      </c>
      <c r="BE309" s="2">
        <f t="shared" si="21"/>
        <v>494.91785744700007</v>
      </c>
    </row>
    <row r="310" spans="1:57" s="12" customFormat="1" ht="15.75" x14ac:dyDescent="0.25">
      <c r="A310" s="9"/>
      <c r="B310" s="9" t="s">
        <v>227</v>
      </c>
      <c r="C310" s="9" t="s">
        <v>232</v>
      </c>
      <c r="D310" s="9" t="s">
        <v>233</v>
      </c>
      <c r="E310" s="9" t="str">
        <f t="shared" si="19"/>
        <v/>
      </c>
      <c r="F310" s="9" t="str">
        <f t="shared" si="22"/>
        <v/>
      </c>
      <c r="G310" s="9" t="s">
        <v>256</v>
      </c>
      <c r="H310" s="9" t="s">
        <v>60</v>
      </c>
      <c r="I310" s="9" t="s">
        <v>329</v>
      </c>
      <c r="J310" s="9">
        <v>7.6580000000000013</v>
      </c>
      <c r="K310" s="9" t="s">
        <v>57</v>
      </c>
      <c r="L310" s="9">
        <v>38.1</v>
      </c>
      <c r="M310" s="9" t="s">
        <v>61</v>
      </c>
      <c r="N310" s="9">
        <v>76.599999999999994</v>
      </c>
      <c r="O310" s="9" t="s">
        <v>62</v>
      </c>
      <c r="P310" s="9">
        <v>0</v>
      </c>
      <c r="Q310" s="9" t="s">
        <v>58</v>
      </c>
      <c r="R310" s="9">
        <v>100</v>
      </c>
      <c r="S310" s="9" t="s">
        <v>59</v>
      </c>
      <c r="T310" s="9">
        <v>100</v>
      </c>
      <c r="U310" s="9" t="s">
        <v>59</v>
      </c>
      <c r="V310" s="9">
        <v>0</v>
      </c>
      <c r="W310" s="9" t="s">
        <v>59</v>
      </c>
      <c r="X310" s="9">
        <v>0</v>
      </c>
      <c r="Y310" s="9" t="s">
        <v>59</v>
      </c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11">
        <v>22.349566680000006</v>
      </c>
      <c r="AZ310" s="11">
        <v>0</v>
      </c>
      <c r="BA310" s="11">
        <v>0</v>
      </c>
      <c r="BB310" s="11">
        <v>0.29176980000000002</v>
      </c>
      <c r="BC310" s="11">
        <v>0</v>
      </c>
      <c r="BD310" s="2" t="str">
        <f t="shared" si="20"/>
        <v/>
      </c>
      <c r="BE310" s="2">
        <f t="shared" si="21"/>
        <v>494.91785744700007</v>
      </c>
    </row>
    <row r="311" spans="1:57" s="12" customFormat="1" ht="15.75" x14ac:dyDescent="0.25">
      <c r="A311" s="9" t="str">
        <f>IF(C311=C309,"",COUNTIF($A$7:A309,"&gt;0")+1)</f>
        <v/>
      </c>
      <c r="B311" s="9" t="s">
        <v>227</v>
      </c>
      <c r="C311" s="9" t="s">
        <v>232</v>
      </c>
      <c r="D311" s="9" t="s">
        <v>233</v>
      </c>
      <c r="E311" s="9" t="str">
        <f t="shared" si="19"/>
        <v/>
      </c>
      <c r="F311" s="9" t="str">
        <f t="shared" si="22"/>
        <v/>
      </c>
      <c r="G311" s="9" t="s">
        <v>256</v>
      </c>
      <c r="H311" s="9" t="s">
        <v>60</v>
      </c>
      <c r="I311" s="9" t="s">
        <v>264</v>
      </c>
      <c r="J311" s="9">
        <v>249.96700000000004</v>
      </c>
      <c r="K311" s="9" t="s">
        <v>57</v>
      </c>
      <c r="L311" s="9">
        <v>15.6</v>
      </c>
      <c r="M311" s="9" t="s">
        <v>61</v>
      </c>
      <c r="N311" s="9">
        <v>101.34</v>
      </c>
      <c r="O311" s="9" t="s">
        <v>62</v>
      </c>
      <c r="P311" s="9">
        <v>0</v>
      </c>
      <c r="Q311" s="9" t="s">
        <v>58</v>
      </c>
      <c r="R311" s="9">
        <v>100</v>
      </c>
      <c r="S311" s="9" t="s">
        <v>59</v>
      </c>
      <c r="T311" s="9">
        <v>100</v>
      </c>
      <c r="U311" s="9" t="s">
        <v>59</v>
      </c>
      <c r="V311" s="9">
        <v>100</v>
      </c>
      <c r="W311" s="9" t="s">
        <v>59</v>
      </c>
      <c r="X311" s="9">
        <v>0</v>
      </c>
      <c r="Y311" s="9" t="s">
        <v>59</v>
      </c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11">
        <v>0</v>
      </c>
      <c r="AZ311" s="11">
        <v>395.17383016800005</v>
      </c>
      <c r="BA311" s="11">
        <v>0</v>
      </c>
      <c r="BB311" s="11">
        <v>0</v>
      </c>
      <c r="BC311" s="11">
        <v>3.8994852000000004</v>
      </c>
      <c r="BD311" s="2" t="str">
        <f t="shared" si="20"/>
        <v/>
      </c>
      <c r="BE311" s="2">
        <f t="shared" si="21"/>
        <v>494.91785744700007</v>
      </c>
    </row>
    <row r="312" spans="1:57" s="12" customFormat="1" ht="15.75" x14ac:dyDescent="0.25">
      <c r="A312" s="9">
        <f>IF(C312=C311,"",COUNTIF($A$7:A311,"&gt;0")+1)</f>
        <v>81</v>
      </c>
      <c r="B312" s="6" t="s">
        <v>227</v>
      </c>
      <c r="C312" s="6" t="s">
        <v>234</v>
      </c>
      <c r="D312" s="6" t="s">
        <v>235</v>
      </c>
      <c r="E312" s="9" t="str">
        <f t="shared" si="19"/>
        <v>A</v>
      </c>
      <c r="F312" s="9" t="str">
        <f t="shared" si="22"/>
        <v>TAIP</v>
      </c>
      <c r="G312" s="6" t="s">
        <v>256</v>
      </c>
      <c r="H312" s="6" t="s">
        <v>60</v>
      </c>
      <c r="I312" s="6" t="s">
        <v>260</v>
      </c>
      <c r="J312" s="6">
        <v>0</v>
      </c>
      <c r="K312" s="6" t="s">
        <v>57</v>
      </c>
      <c r="L312" s="6">
        <v>40.06</v>
      </c>
      <c r="M312" s="6" t="s">
        <v>61</v>
      </c>
      <c r="N312" s="6">
        <v>78.400000000000006</v>
      </c>
      <c r="O312" s="6" t="s">
        <v>62</v>
      </c>
      <c r="P312" s="6">
        <v>0</v>
      </c>
      <c r="Q312" s="6"/>
      <c r="R312" s="6">
        <v>100</v>
      </c>
      <c r="S312" s="6" t="s">
        <v>59</v>
      </c>
      <c r="T312" s="6">
        <v>100</v>
      </c>
      <c r="U312" s="6" t="s">
        <v>59</v>
      </c>
      <c r="V312" s="6">
        <v>0</v>
      </c>
      <c r="W312" s="6" t="s">
        <v>59</v>
      </c>
      <c r="X312" s="6">
        <v>0</v>
      </c>
      <c r="Y312" s="6" t="s">
        <v>59</v>
      </c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2">
        <f t="shared" si="20"/>
        <v>2.2999999999999998</v>
      </c>
      <c r="BE312" s="2">
        <f t="shared" si="21"/>
        <v>2.2999999999999998</v>
      </c>
    </row>
    <row r="313" spans="1:57" s="12" customFormat="1" ht="15.75" x14ac:dyDescent="0.25">
      <c r="A313" s="9"/>
      <c r="B313" s="6" t="s">
        <v>227</v>
      </c>
      <c r="C313" s="6" t="s">
        <v>234</v>
      </c>
      <c r="D313" s="6" t="s">
        <v>235</v>
      </c>
      <c r="E313" s="9" t="str">
        <f t="shared" si="19"/>
        <v/>
      </c>
      <c r="F313" s="9"/>
      <c r="G313" s="6" t="s">
        <v>256</v>
      </c>
      <c r="H313" s="6" t="s">
        <v>60</v>
      </c>
      <c r="I313" s="6" t="s">
        <v>333</v>
      </c>
      <c r="J313" s="6">
        <v>0</v>
      </c>
      <c r="K313" s="6" t="s">
        <v>57</v>
      </c>
      <c r="L313" s="6">
        <v>15.6</v>
      </c>
      <c r="M313" s="6" t="s">
        <v>61</v>
      </c>
      <c r="N313" s="6">
        <v>101.34</v>
      </c>
      <c r="O313" s="6" t="s">
        <v>62</v>
      </c>
      <c r="P313" s="6">
        <v>0</v>
      </c>
      <c r="Q313" s="6"/>
      <c r="R313" s="6">
        <v>100</v>
      </c>
      <c r="S313" s="6" t="s">
        <v>59</v>
      </c>
      <c r="T313" s="6">
        <v>100</v>
      </c>
      <c r="U313" s="6" t="s">
        <v>59</v>
      </c>
      <c r="V313" s="6">
        <v>100</v>
      </c>
      <c r="W313" s="6" t="s">
        <v>59</v>
      </c>
      <c r="X313" s="6">
        <v>0</v>
      </c>
      <c r="Y313" s="6" t="s">
        <v>59</v>
      </c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31">
        <v>0</v>
      </c>
      <c r="AZ313" s="31">
        <v>0</v>
      </c>
      <c r="BA313" s="31">
        <v>0</v>
      </c>
      <c r="BB313" s="31">
        <v>0</v>
      </c>
      <c r="BC313" s="31">
        <v>0</v>
      </c>
      <c r="BD313" s="2" t="str">
        <f t="shared" si="20"/>
        <v/>
      </c>
      <c r="BE313" s="2">
        <f t="shared" si="21"/>
        <v>2.2999999999999998</v>
      </c>
    </row>
    <row r="314" spans="1:57" s="12" customFormat="1" ht="15.75" x14ac:dyDescent="0.25">
      <c r="A314" s="9" t="str">
        <f>IF(C314=C312,"",COUNTIF($A$7:A312,"&gt;0")+1)</f>
        <v/>
      </c>
      <c r="B314" s="6" t="s">
        <v>227</v>
      </c>
      <c r="C314" s="6" t="s">
        <v>234</v>
      </c>
      <c r="D314" s="6" t="s">
        <v>235</v>
      </c>
      <c r="E314" s="9" t="str">
        <f t="shared" si="19"/>
        <v/>
      </c>
      <c r="F314" s="9" t="str">
        <f t="shared" si="22"/>
        <v/>
      </c>
      <c r="G314" s="6" t="s">
        <v>256</v>
      </c>
      <c r="H314" s="6" t="s">
        <v>60</v>
      </c>
      <c r="I314" s="6" t="s">
        <v>264</v>
      </c>
      <c r="J314" s="32">
        <v>50499.47</v>
      </c>
      <c r="K314" s="6" t="s">
        <v>57</v>
      </c>
      <c r="L314" s="6">
        <v>15.6</v>
      </c>
      <c r="M314" s="6" t="s">
        <v>61</v>
      </c>
      <c r="N314" s="6">
        <v>101.34</v>
      </c>
      <c r="O314" s="6" t="s">
        <v>62</v>
      </c>
      <c r="P314" s="6">
        <v>0</v>
      </c>
      <c r="Q314" s="6"/>
      <c r="R314" s="6">
        <v>100</v>
      </c>
      <c r="S314" s="6" t="s">
        <v>59</v>
      </c>
      <c r="T314" s="6">
        <v>100</v>
      </c>
      <c r="U314" s="6" t="s">
        <v>59</v>
      </c>
      <c r="V314" s="6">
        <v>100</v>
      </c>
      <c r="W314" s="6" t="s">
        <v>59</v>
      </c>
      <c r="X314" s="6">
        <v>0</v>
      </c>
      <c r="Y314" s="6" t="s">
        <v>59</v>
      </c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31">
        <v>0</v>
      </c>
      <c r="AZ314" s="30">
        <v>79834.8</v>
      </c>
      <c r="BA314" s="31">
        <v>0</v>
      </c>
      <c r="BB314" s="31">
        <v>0</v>
      </c>
      <c r="BC314" s="31">
        <v>787.79</v>
      </c>
      <c r="BD314" s="2" t="str">
        <f t="shared" si="20"/>
        <v/>
      </c>
      <c r="BE314" s="2">
        <f t="shared" si="21"/>
        <v>2.2999999999999998</v>
      </c>
    </row>
    <row r="315" spans="1:57" s="12" customFormat="1" ht="15.75" x14ac:dyDescent="0.25">
      <c r="A315" s="9" t="str">
        <f>IF(C315=C314,"",COUNTIF($A$7:A314,"&gt;0")+1)</f>
        <v/>
      </c>
      <c r="B315" s="6" t="s">
        <v>227</v>
      </c>
      <c r="C315" s="6" t="s">
        <v>234</v>
      </c>
      <c r="D315" s="6" t="s">
        <v>235</v>
      </c>
      <c r="E315" s="9" t="str">
        <f t="shared" si="19"/>
        <v/>
      </c>
      <c r="F315" s="9" t="str">
        <f t="shared" si="22"/>
        <v/>
      </c>
      <c r="G315" s="6" t="s">
        <v>256</v>
      </c>
      <c r="H315" s="6" t="s">
        <v>60</v>
      </c>
      <c r="I315" s="6" t="s">
        <v>334</v>
      </c>
      <c r="J315" s="6">
        <v>0</v>
      </c>
      <c r="K315" s="6" t="s">
        <v>57</v>
      </c>
      <c r="L315" s="6">
        <v>11.72</v>
      </c>
      <c r="M315" s="6" t="s">
        <v>61</v>
      </c>
      <c r="N315" s="6">
        <v>104.34</v>
      </c>
      <c r="O315" s="6" t="s">
        <v>62</v>
      </c>
      <c r="P315" s="6">
        <v>0</v>
      </c>
      <c r="Q315" s="6"/>
      <c r="R315" s="6">
        <v>100</v>
      </c>
      <c r="S315" s="6" t="s">
        <v>59</v>
      </c>
      <c r="T315" s="6">
        <v>100</v>
      </c>
      <c r="U315" s="6" t="s">
        <v>59</v>
      </c>
      <c r="V315" s="6">
        <v>0</v>
      </c>
      <c r="W315" s="6" t="s">
        <v>59</v>
      </c>
      <c r="X315" s="6">
        <v>0</v>
      </c>
      <c r="Y315" s="6" t="s">
        <v>59</v>
      </c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31">
        <v>0</v>
      </c>
      <c r="AZ315" s="31">
        <v>0</v>
      </c>
      <c r="BA315" s="31">
        <v>0</v>
      </c>
      <c r="BB315" s="31">
        <v>0</v>
      </c>
      <c r="BC315" s="31">
        <v>0</v>
      </c>
      <c r="BD315" s="2" t="str">
        <f t="shared" si="20"/>
        <v/>
      </c>
      <c r="BE315" s="2">
        <f t="shared" si="21"/>
        <v>2.2999999999999998</v>
      </c>
    </row>
    <row r="316" spans="1:57" s="12" customFormat="1" ht="15.75" x14ac:dyDescent="0.25">
      <c r="A316" s="9" t="str">
        <f>IF(C316=C315,"",COUNTIF($A$7:A315,"&gt;0")+1)</f>
        <v/>
      </c>
      <c r="B316" s="6" t="s">
        <v>227</v>
      </c>
      <c r="C316" s="6" t="s">
        <v>234</v>
      </c>
      <c r="D316" s="6" t="s">
        <v>235</v>
      </c>
      <c r="E316" s="9" t="str">
        <f t="shared" si="19"/>
        <v/>
      </c>
      <c r="F316" s="9" t="str">
        <f t="shared" si="22"/>
        <v/>
      </c>
      <c r="G316" s="6" t="s">
        <v>256</v>
      </c>
      <c r="H316" s="6" t="s">
        <v>60</v>
      </c>
      <c r="I316" s="6" t="s">
        <v>335</v>
      </c>
      <c r="J316" s="6">
        <v>0.75</v>
      </c>
      <c r="K316" s="6" t="s">
        <v>57</v>
      </c>
      <c r="L316" s="6">
        <v>43.07</v>
      </c>
      <c r="M316" s="6" t="s">
        <v>61</v>
      </c>
      <c r="N316" s="6">
        <v>72.73</v>
      </c>
      <c r="O316" s="6" t="s">
        <v>62</v>
      </c>
      <c r="P316" s="6">
        <v>0</v>
      </c>
      <c r="Q316" s="6"/>
      <c r="R316" s="6">
        <v>100</v>
      </c>
      <c r="S316" s="6" t="s">
        <v>59</v>
      </c>
      <c r="T316" s="6">
        <v>100</v>
      </c>
      <c r="U316" s="6" t="s">
        <v>59</v>
      </c>
      <c r="V316" s="6">
        <v>0</v>
      </c>
      <c r="W316" s="6" t="s">
        <v>59</v>
      </c>
      <c r="X316" s="6">
        <v>0</v>
      </c>
      <c r="Y316" s="6" t="s">
        <v>59</v>
      </c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31">
        <v>2.2999999999999998</v>
      </c>
      <c r="AZ316" s="31">
        <v>0</v>
      </c>
      <c r="BA316" s="31">
        <v>0</v>
      </c>
      <c r="BB316" s="31">
        <v>0.03</v>
      </c>
      <c r="BC316" s="31">
        <v>0</v>
      </c>
      <c r="BD316" s="2" t="str">
        <f t="shared" si="20"/>
        <v/>
      </c>
      <c r="BE316" s="2">
        <f t="shared" si="21"/>
        <v>2.2999999999999998</v>
      </c>
    </row>
    <row r="317" spans="1:57" s="12" customFormat="1" ht="15.75" x14ac:dyDescent="0.25">
      <c r="A317" s="9">
        <f>IF(C317=C316,"",COUNTIF($A$7:A316,"&gt;0")+1)</f>
        <v>82</v>
      </c>
      <c r="B317" s="9" t="s">
        <v>227</v>
      </c>
      <c r="C317" s="9" t="s">
        <v>236</v>
      </c>
      <c r="D317" s="9" t="s">
        <v>237</v>
      </c>
      <c r="E317" s="9" t="str">
        <f t="shared" si="19"/>
        <v>A</v>
      </c>
      <c r="F317" s="9" t="str">
        <f t="shared" si="22"/>
        <v>TAIP</v>
      </c>
      <c r="G317" s="9" t="s">
        <v>256</v>
      </c>
      <c r="H317" s="9" t="s">
        <v>60</v>
      </c>
      <c r="I317" s="9" t="s">
        <v>254</v>
      </c>
      <c r="J317" s="9">
        <v>55.74</v>
      </c>
      <c r="K317" s="9" t="s">
        <v>65</v>
      </c>
      <c r="L317" s="9">
        <v>33.49</v>
      </c>
      <c r="M317" s="9" t="s">
        <v>66</v>
      </c>
      <c r="N317" s="9">
        <v>55.53</v>
      </c>
      <c r="O317" s="9" t="s">
        <v>62</v>
      </c>
      <c r="P317" s="9">
        <v>0</v>
      </c>
      <c r="Q317" s="9"/>
      <c r="R317" s="9">
        <v>100</v>
      </c>
      <c r="S317" s="9" t="s">
        <v>59</v>
      </c>
      <c r="T317" s="9">
        <v>100</v>
      </c>
      <c r="U317" s="9" t="s">
        <v>59</v>
      </c>
      <c r="V317" s="9">
        <v>0</v>
      </c>
      <c r="W317" s="9" t="s">
        <v>59</v>
      </c>
      <c r="X317" s="9">
        <v>0</v>
      </c>
      <c r="Y317" s="9" t="s">
        <v>59</v>
      </c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11">
        <v>103.7</v>
      </c>
      <c r="AZ317" s="11">
        <v>0</v>
      </c>
      <c r="BA317" s="11">
        <v>0</v>
      </c>
      <c r="BB317" s="11">
        <v>1.87</v>
      </c>
      <c r="BC317" s="11">
        <v>0</v>
      </c>
      <c r="BD317" s="2">
        <f t="shared" si="20"/>
        <v>103.9</v>
      </c>
      <c r="BE317" s="2">
        <f t="shared" si="21"/>
        <v>103.9</v>
      </c>
    </row>
    <row r="318" spans="1:57" s="12" customFormat="1" ht="15.75" x14ac:dyDescent="0.25">
      <c r="A318" s="9" t="str">
        <f>IF(C318=C317,"",COUNTIF($A$7:A317,"&gt;0")+1)</f>
        <v/>
      </c>
      <c r="B318" s="9" t="s">
        <v>227</v>
      </c>
      <c r="C318" s="9" t="s">
        <v>236</v>
      </c>
      <c r="D318" s="9" t="s">
        <v>237</v>
      </c>
      <c r="E318" s="9" t="str">
        <f t="shared" si="19"/>
        <v/>
      </c>
      <c r="F318" s="9" t="str">
        <f t="shared" si="22"/>
        <v/>
      </c>
      <c r="G318" s="9" t="s">
        <v>256</v>
      </c>
      <c r="H318" s="9" t="s">
        <v>60</v>
      </c>
      <c r="I318" s="9" t="s">
        <v>263</v>
      </c>
      <c r="J318" s="9">
        <v>7.0000000000000007E-2</v>
      </c>
      <c r="K318" s="9" t="s">
        <v>57</v>
      </c>
      <c r="L318" s="9">
        <v>43.07</v>
      </c>
      <c r="M318" s="9" t="s">
        <v>61</v>
      </c>
      <c r="N318" s="9">
        <v>72.73</v>
      </c>
      <c r="O318" s="9" t="s">
        <v>62</v>
      </c>
      <c r="P318" s="9">
        <v>0</v>
      </c>
      <c r="Q318" s="9"/>
      <c r="R318" s="9">
        <v>100</v>
      </c>
      <c r="S318" s="9" t="s">
        <v>59</v>
      </c>
      <c r="T318" s="9">
        <v>100</v>
      </c>
      <c r="U318" s="9" t="s">
        <v>59</v>
      </c>
      <c r="V318" s="9">
        <v>0</v>
      </c>
      <c r="W318" s="9" t="s">
        <v>59</v>
      </c>
      <c r="X318" s="9">
        <v>0</v>
      </c>
      <c r="Y318" s="9" t="s">
        <v>59</v>
      </c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11">
        <v>0.2</v>
      </c>
      <c r="AZ318" s="11">
        <v>0</v>
      </c>
      <c r="BA318" s="11">
        <v>0</v>
      </c>
      <c r="BB318" s="11">
        <v>0</v>
      </c>
      <c r="BC318" s="11">
        <v>0</v>
      </c>
      <c r="BD318" s="2" t="str">
        <f t="shared" si="20"/>
        <v/>
      </c>
      <c r="BE318" s="2">
        <f t="shared" si="21"/>
        <v>103.9</v>
      </c>
    </row>
    <row r="319" spans="1:57" s="12" customFormat="1" ht="15.75" x14ac:dyDescent="0.25">
      <c r="A319" s="9" t="str">
        <f>IF(C319=C318,"",COUNTIF($A$7:A318,"&gt;0")+1)</f>
        <v/>
      </c>
      <c r="B319" s="9" t="s">
        <v>227</v>
      </c>
      <c r="C319" s="9" t="s">
        <v>236</v>
      </c>
      <c r="D319" s="9" t="s">
        <v>237</v>
      </c>
      <c r="E319" s="9" t="str">
        <f t="shared" si="19"/>
        <v/>
      </c>
      <c r="F319" s="9" t="str">
        <f t="shared" si="22"/>
        <v/>
      </c>
      <c r="G319" s="9" t="s">
        <v>256</v>
      </c>
      <c r="H319" s="9" t="s">
        <v>60</v>
      </c>
      <c r="I319" s="9" t="s">
        <v>255</v>
      </c>
      <c r="J319" s="13">
        <v>1310.02</v>
      </c>
      <c r="K319" s="9" t="s">
        <v>57</v>
      </c>
      <c r="L319" s="9">
        <v>15.6</v>
      </c>
      <c r="M319" s="9" t="s">
        <v>61</v>
      </c>
      <c r="N319" s="9">
        <v>101.34</v>
      </c>
      <c r="O319" s="9" t="s">
        <v>62</v>
      </c>
      <c r="P319" s="9">
        <v>0</v>
      </c>
      <c r="Q319" s="9"/>
      <c r="R319" s="9">
        <v>100</v>
      </c>
      <c r="S319" s="9" t="s">
        <v>59</v>
      </c>
      <c r="T319" s="9">
        <v>100</v>
      </c>
      <c r="U319" s="9" t="s">
        <v>59</v>
      </c>
      <c r="V319" s="9">
        <v>100</v>
      </c>
      <c r="W319" s="9" t="s">
        <v>59</v>
      </c>
      <c r="X319" s="9">
        <v>0</v>
      </c>
      <c r="Y319" s="9" t="s">
        <v>59</v>
      </c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11">
        <v>0</v>
      </c>
      <c r="AZ319" s="10">
        <v>2071</v>
      </c>
      <c r="BA319" s="11">
        <v>0</v>
      </c>
      <c r="BB319" s="11">
        <v>0</v>
      </c>
      <c r="BC319" s="11">
        <v>20.440000000000001</v>
      </c>
      <c r="BD319" s="2" t="str">
        <f t="shared" si="20"/>
        <v/>
      </c>
      <c r="BE319" s="2">
        <f t="shared" si="21"/>
        <v>103.9</v>
      </c>
    </row>
    <row r="320" spans="1:57" s="12" customFormat="1" ht="15.75" x14ac:dyDescent="0.25">
      <c r="A320" s="9">
        <f>IF(C320=C319,"",COUNTIF($A$7:A319,"&gt;0")+1)</f>
        <v>83</v>
      </c>
      <c r="B320" s="6" t="s">
        <v>227</v>
      </c>
      <c r="C320" s="6" t="s">
        <v>238</v>
      </c>
      <c r="D320" s="6" t="s">
        <v>239</v>
      </c>
      <c r="E320" s="9" t="str">
        <f t="shared" si="19"/>
        <v>A</v>
      </c>
      <c r="F320" s="9" t="str">
        <f t="shared" si="22"/>
        <v>TAIP</v>
      </c>
      <c r="G320" s="6" t="s">
        <v>256</v>
      </c>
      <c r="H320" s="6" t="s">
        <v>60</v>
      </c>
      <c r="I320" s="6" t="s">
        <v>370</v>
      </c>
      <c r="J320" s="6">
        <v>0</v>
      </c>
      <c r="K320" s="6" t="s">
        <v>57</v>
      </c>
      <c r="L320" s="6">
        <v>40.06</v>
      </c>
      <c r="M320" s="6" t="s">
        <v>61</v>
      </c>
      <c r="N320" s="6">
        <v>77.599999999999994</v>
      </c>
      <c r="O320" s="6" t="s">
        <v>62</v>
      </c>
      <c r="P320" s="6">
        <v>0</v>
      </c>
      <c r="Q320" s="6" t="s">
        <v>58</v>
      </c>
      <c r="R320" s="6">
        <v>100</v>
      </c>
      <c r="S320" s="6" t="s">
        <v>59</v>
      </c>
      <c r="T320" s="6">
        <v>100</v>
      </c>
      <c r="U320" s="6" t="s">
        <v>59</v>
      </c>
      <c r="V320" s="6">
        <v>0</v>
      </c>
      <c r="W320" s="6" t="s">
        <v>59</v>
      </c>
      <c r="X320" s="6">
        <v>0</v>
      </c>
      <c r="Y320" s="6" t="s">
        <v>59</v>
      </c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2">
        <f t="shared" si="20"/>
        <v>0</v>
      </c>
      <c r="BE320" s="2">
        <f t="shared" si="21"/>
        <v>0</v>
      </c>
    </row>
    <row r="321" spans="1:57" s="12" customFormat="1" ht="15.75" x14ac:dyDescent="0.25">
      <c r="A321" s="9" t="str">
        <f>IF(C321=C320,"",COUNTIF($A$7:A320,"&gt;0")+1)</f>
        <v/>
      </c>
      <c r="B321" s="6" t="s">
        <v>227</v>
      </c>
      <c r="C321" s="6" t="s">
        <v>238</v>
      </c>
      <c r="D321" s="6" t="s">
        <v>239</v>
      </c>
      <c r="E321" s="9" t="str">
        <f t="shared" si="19"/>
        <v/>
      </c>
      <c r="F321" s="9" t="str">
        <f t="shared" si="22"/>
        <v/>
      </c>
      <c r="G321" s="6" t="s">
        <v>256</v>
      </c>
      <c r="H321" s="6" t="s">
        <v>60</v>
      </c>
      <c r="I321" s="6" t="s">
        <v>430</v>
      </c>
      <c r="J321" s="6">
        <v>13387.92</v>
      </c>
      <c r="K321" s="6" t="s">
        <v>57</v>
      </c>
      <c r="L321" s="6">
        <v>9.282</v>
      </c>
      <c r="M321" s="6" t="s">
        <v>61</v>
      </c>
      <c r="N321" s="6">
        <v>101.34</v>
      </c>
      <c r="O321" s="6" t="s">
        <v>62</v>
      </c>
      <c r="P321" s="6">
        <v>0</v>
      </c>
      <c r="Q321" s="6" t="s">
        <v>58</v>
      </c>
      <c r="R321" s="6">
        <v>100</v>
      </c>
      <c r="S321" s="6" t="s">
        <v>59</v>
      </c>
      <c r="T321" s="6">
        <v>100</v>
      </c>
      <c r="U321" s="6" t="s">
        <v>59</v>
      </c>
      <c r="V321" s="6">
        <v>100</v>
      </c>
      <c r="W321" s="6" t="s">
        <v>59</v>
      </c>
      <c r="X321" s="6">
        <v>0</v>
      </c>
      <c r="Y321" s="6" t="s">
        <v>59</v>
      </c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31">
        <v>0</v>
      </c>
      <c r="AZ321" s="31">
        <v>12593.184686409601</v>
      </c>
      <c r="BA321" s="31">
        <v>0</v>
      </c>
      <c r="BB321" s="31">
        <v>0</v>
      </c>
      <c r="BC321" s="31">
        <v>124.26667344000001</v>
      </c>
      <c r="BD321" s="2" t="str">
        <f t="shared" si="20"/>
        <v/>
      </c>
      <c r="BE321" s="2">
        <f t="shared" si="21"/>
        <v>0</v>
      </c>
    </row>
    <row r="322" spans="1:57" s="12" customFormat="1" ht="15.75" x14ac:dyDescent="0.25">
      <c r="A322" s="9" t="str">
        <f>IF(C322=C321,"",COUNTIF($A$7:A321,"&gt;0")+1)</f>
        <v/>
      </c>
      <c r="B322" s="6" t="s">
        <v>227</v>
      </c>
      <c r="C322" s="6" t="s">
        <v>238</v>
      </c>
      <c r="D322" s="6" t="s">
        <v>239</v>
      </c>
      <c r="E322" s="9" t="str">
        <f t="shared" si="19"/>
        <v/>
      </c>
      <c r="F322" s="9" t="str">
        <f t="shared" si="22"/>
        <v/>
      </c>
      <c r="G322" s="6" t="s">
        <v>256</v>
      </c>
      <c r="H322" s="6" t="s">
        <v>60</v>
      </c>
      <c r="I322" s="6" t="s">
        <v>431</v>
      </c>
      <c r="J322" s="6">
        <v>0</v>
      </c>
      <c r="K322" s="6" t="s">
        <v>57</v>
      </c>
      <c r="L322" s="6">
        <v>11.72</v>
      </c>
      <c r="M322" s="6" t="s">
        <v>61</v>
      </c>
      <c r="N322" s="6">
        <v>104.34</v>
      </c>
      <c r="O322" s="6" t="s">
        <v>62</v>
      </c>
      <c r="P322" s="6">
        <v>0</v>
      </c>
      <c r="Q322" s="6" t="s">
        <v>58</v>
      </c>
      <c r="R322" s="6">
        <v>100</v>
      </c>
      <c r="S322" s="6" t="s">
        <v>59</v>
      </c>
      <c r="T322" s="6">
        <v>100</v>
      </c>
      <c r="U322" s="6" t="s">
        <v>59</v>
      </c>
      <c r="V322" s="6">
        <v>0</v>
      </c>
      <c r="W322" s="6" t="s">
        <v>59</v>
      </c>
      <c r="X322" s="6">
        <v>0</v>
      </c>
      <c r="Y322" s="6" t="s">
        <v>59</v>
      </c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31">
        <v>0</v>
      </c>
      <c r="AZ322" s="31">
        <v>0</v>
      </c>
      <c r="BA322" s="31">
        <v>0</v>
      </c>
      <c r="BB322" s="31">
        <v>0</v>
      </c>
      <c r="BC322" s="31">
        <v>0</v>
      </c>
      <c r="BD322" s="2" t="str">
        <f t="shared" si="20"/>
        <v/>
      </c>
      <c r="BE322" s="2">
        <f t="shared" si="21"/>
        <v>0</v>
      </c>
    </row>
    <row r="323" spans="1:57" s="12" customFormat="1" ht="15.75" x14ac:dyDescent="0.25">
      <c r="A323" s="9">
        <f>IF(C323=C322,"",COUNTIF($A$7:A322,"&gt;0")+1)</f>
        <v>84</v>
      </c>
      <c r="B323" s="9" t="s">
        <v>227</v>
      </c>
      <c r="C323" s="9" t="s">
        <v>240</v>
      </c>
      <c r="D323" s="9" t="s">
        <v>241</v>
      </c>
      <c r="E323" s="9" t="str">
        <f t="shared" si="19"/>
        <v>A</v>
      </c>
      <c r="F323" s="9" t="str">
        <f t="shared" si="22"/>
        <v/>
      </c>
      <c r="G323" s="9" t="s">
        <v>256</v>
      </c>
      <c r="H323" s="9" t="s">
        <v>60</v>
      </c>
      <c r="I323" s="9" t="s">
        <v>254</v>
      </c>
      <c r="J323" s="9">
        <v>15368.553000000004</v>
      </c>
      <c r="K323" s="9" t="s">
        <v>65</v>
      </c>
      <c r="L323" s="9">
        <v>34.46</v>
      </c>
      <c r="M323" s="9" t="s">
        <v>66</v>
      </c>
      <c r="N323" s="9">
        <v>55.5</v>
      </c>
      <c r="O323" s="9" t="s">
        <v>62</v>
      </c>
      <c r="P323" s="9">
        <v>0</v>
      </c>
      <c r="Q323" s="9" t="s">
        <v>58</v>
      </c>
      <c r="R323" s="9">
        <v>100</v>
      </c>
      <c r="S323" s="9" t="s">
        <v>59</v>
      </c>
      <c r="T323" s="9">
        <v>100</v>
      </c>
      <c r="U323" s="9" t="s">
        <v>59</v>
      </c>
      <c r="V323" s="9">
        <v>0</v>
      </c>
      <c r="W323" s="9" t="s">
        <v>59</v>
      </c>
      <c r="X323" s="9">
        <v>0</v>
      </c>
      <c r="Y323" s="9" t="s">
        <v>59</v>
      </c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11">
        <v>29392.818669090004</v>
      </c>
      <c r="AZ323" s="11">
        <v>0</v>
      </c>
      <c r="BA323" s="11">
        <v>0</v>
      </c>
      <c r="BB323" s="11">
        <v>529.60033638000016</v>
      </c>
      <c r="BC323" s="11">
        <v>0</v>
      </c>
      <c r="BD323" s="2">
        <f t="shared" si="20"/>
        <v>29392.818669090004</v>
      </c>
      <c r="BE323" s="2">
        <f t="shared" si="21"/>
        <v>29392.818669090004</v>
      </c>
    </row>
    <row r="324" spans="1:57" s="12" customFormat="1" ht="15.75" x14ac:dyDescent="0.25">
      <c r="A324" s="9">
        <f>IF(C324=C323,"",COUNTIF($A$7:A323,"&gt;0")+1)</f>
        <v>85</v>
      </c>
      <c r="B324" s="6" t="s">
        <v>227</v>
      </c>
      <c r="C324" s="6" t="s">
        <v>242</v>
      </c>
      <c r="D324" s="6" t="s">
        <v>243</v>
      </c>
      <c r="E324" s="9" t="str">
        <f t="shared" si="19"/>
        <v>A</v>
      </c>
      <c r="F324" s="9" t="str">
        <f t="shared" si="22"/>
        <v>TAIP</v>
      </c>
      <c r="G324" s="6" t="s">
        <v>451</v>
      </c>
      <c r="H324" s="6" t="s">
        <v>60</v>
      </c>
      <c r="I324" s="6" t="s">
        <v>278</v>
      </c>
      <c r="J324" s="6">
        <v>6615.8389999999999</v>
      </c>
      <c r="K324" s="6" t="s">
        <v>65</v>
      </c>
      <c r="L324" s="6">
        <v>33.49</v>
      </c>
      <c r="M324" s="6" t="s">
        <v>66</v>
      </c>
      <c r="N324" s="6">
        <v>55.53</v>
      </c>
      <c r="O324" s="6" t="s">
        <v>62</v>
      </c>
      <c r="P324" s="6">
        <v>0</v>
      </c>
      <c r="Q324" s="6" t="s">
        <v>58</v>
      </c>
      <c r="R324" s="6">
        <v>100</v>
      </c>
      <c r="S324" s="6" t="s">
        <v>59</v>
      </c>
      <c r="T324" s="6">
        <v>100</v>
      </c>
      <c r="U324" s="6" t="s">
        <v>59</v>
      </c>
      <c r="V324" s="6">
        <v>0</v>
      </c>
      <c r="W324" s="6" t="s">
        <v>59</v>
      </c>
      <c r="X324" s="6">
        <v>0</v>
      </c>
      <c r="Y324" s="6" t="s">
        <v>59</v>
      </c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31">
        <v>12303.473803548301</v>
      </c>
      <c r="AZ324" s="31">
        <v>0</v>
      </c>
      <c r="BA324" s="31">
        <v>0</v>
      </c>
      <c r="BB324" s="31">
        <v>221.56444811</v>
      </c>
      <c r="BC324" s="31">
        <v>0</v>
      </c>
      <c r="BD324" s="2">
        <f t="shared" ref="BD324:BD338" si="24">IF(D324=D323,"",BE324)</f>
        <v>15216.276419872302</v>
      </c>
      <c r="BE324" s="2">
        <f t="shared" ref="BE324:BE338" si="25">SUMIF(D:D,D324,AY:AY)</f>
        <v>15216.276419872302</v>
      </c>
    </row>
    <row r="325" spans="1:57" s="12" customFormat="1" ht="15.75" x14ac:dyDescent="0.25">
      <c r="A325" s="9" t="str">
        <f>IF(C325=C324,"",COUNTIF($A$7:A324,"&gt;0")+1)</f>
        <v/>
      </c>
      <c r="B325" s="6" t="s">
        <v>227</v>
      </c>
      <c r="C325" s="6" t="s">
        <v>242</v>
      </c>
      <c r="D325" s="6" t="s">
        <v>243</v>
      </c>
      <c r="E325" s="9" t="str">
        <f t="shared" si="19"/>
        <v/>
      </c>
      <c r="F325" s="9" t="str">
        <f t="shared" si="22"/>
        <v/>
      </c>
      <c r="G325" s="6" t="s">
        <v>459</v>
      </c>
      <c r="H325" s="6" t="s">
        <v>266</v>
      </c>
      <c r="I325" s="6" t="s">
        <v>403</v>
      </c>
      <c r="J325" s="6">
        <v>3422.78</v>
      </c>
      <c r="K325" s="6" t="s">
        <v>57</v>
      </c>
      <c r="L325" s="6">
        <v>0</v>
      </c>
      <c r="M325" s="6" t="s">
        <v>58</v>
      </c>
      <c r="N325" s="6">
        <v>0.41499999999999998</v>
      </c>
      <c r="O325" s="6" t="s">
        <v>268</v>
      </c>
      <c r="P325" s="6">
        <v>0</v>
      </c>
      <c r="Q325" s="6" t="s">
        <v>58</v>
      </c>
      <c r="R325" s="6">
        <v>100</v>
      </c>
      <c r="S325" s="6" t="s">
        <v>59</v>
      </c>
      <c r="T325" s="6">
        <v>99.24</v>
      </c>
      <c r="U325" s="6" t="s">
        <v>59</v>
      </c>
      <c r="V325" s="6">
        <v>0</v>
      </c>
      <c r="W325" s="6" t="s">
        <v>59</v>
      </c>
      <c r="X325" s="6">
        <v>0</v>
      </c>
      <c r="Y325" s="6" t="s">
        <v>59</v>
      </c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31">
        <v>1409.6582518799999</v>
      </c>
      <c r="AZ325" s="31">
        <v>0</v>
      </c>
      <c r="BA325" s="31">
        <v>0</v>
      </c>
      <c r="BB325" s="31">
        <v>0</v>
      </c>
      <c r="BC325" s="31">
        <v>0</v>
      </c>
      <c r="BD325" s="2" t="str">
        <f t="shared" si="24"/>
        <v/>
      </c>
      <c r="BE325" s="2">
        <f t="shared" si="25"/>
        <v>15216.276419872302</v>
      </c>
    </row>
    <row r="326" spans="1:57" s="12" customFormat="1" ht="15.75" x14ac:dyDescent="0.25">
      <c r="A326" s="9" t="str">
        <f>IF(C326=C325,"",COUNTIF($A$7:A325,"&gt;0")+1)</f>
        <v/>
      </c>
      <c r="B326" s="6" t="s">
        <v>227</v>
      </c>
      <c r="C326" s="6" t="s">
        <v>242</v>
      </c>
      <c r="D326" s="6" t="s">
        <v>243</v>
      </c>
      <c r="E326" s="9" t="str">
        <f t="shared" si="19"/>
        <v/>
      </c>
      <c r="F326" s="9" t="str">
        <f t="shared" si="22"/>
        <v/>
      </c>
      <c r="G326" s="6" t="s">
        <v>453</v>
      </c>
      <c r="H326" s="6" t="s">
        <v>266</v>
      </c>
      <c r="I326" s="6" t="s">
        <v>404</v>
      </c>
      <c r="J326" s="6">
        <v>2501.48</v>
      </c>
      <c r="K326" s="6" t="s">
        <v>57</v>
      </c>
      <c r="L326" s="6">
        <v>0</v>
      </c>
      <c r="M326" s="6" t="s">
        <v>58</v>
      </c>
      <c r="N326" s="6">
        <v>0.44</v>
      </c>
      <c r="O326" s="6" t="s">
        <v>268</v>
      </c>
      <c r="P326" s="6">
        <v>0</v>
      </c>
      <c r="Q326" s="6" t="s">
        <v>58</v>
      </c>
      <c r="R326" s="6">
        <v>100</v>
      </c>
      <c r="S326" s="6" t="s">
        <v>59</v>
      </c>
      <c r="T326" s="6">
        <v>96.87</v>
      </c>
      <c r="U326" s="6" t="s">
        <v>59</v>
      </c>
      <c r="V326" s="6">
        <v>0</v>
      </c>
      <c r="W326" s="6" t="s">
        <v>59</v>
      </c>
      <c r="X326" s="6">
        <v>0</v>
      </c>
      <c r="Y326" s="6" t="s">
        <v>59</v>
      </c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31">
        <v>1066.20081744</v>
      </c>
      <c r="AZ326" s="31">
        <v>0</v>
      </c>
      <c r="BA326" s="31">
        <v>0</v>
      </c>
      <c r="BB326" s="31">
        <v>0</v>
      </c>
      <c r="BC326" s="31">
        <v>0</v>
      </c>
      <c r="BD326" s="2" t="str">
        <f t="shared" si="24"/>
        <v/>
      </c>
      <c r="BE326" s="2">
        <f t="shared" si="25"/>
        <v>15216.276419872302</v>
      </c>
    </row>
    <row r="327" spans="1:57" s="12" customFormat="1" ht="15.75" x14ac:dyDescent="0.25">
      <c r="A327" s="9" t="str">
        <f>IF(C327=C326,"",COUNTIF($A$7:A326,"&gt;0")+1)</f>
        <v/>
      </c>
      <c r="B327" s="6" t="s">
        <v>227</v>
      </c>
      <c r="C327" s="6" t="s">
        <v>242</v>
      </c>
      <c r="D327" s="6" t="s">
        <v>243</v>
      </c>
      <c r="E327" s="9" t="str">
        <f t="shared" si="19"/>
        <v/>
      </c>
      <c r="F327" s="9" t="str">
        <f t="shared" si="22"/>
        <v/>
      </c>
      <c r="G327" s="6" t="s">
        <v>466</v>
      </c>
      <c r="H327" s="6" t="s">
        <v>266</v>
      </c>
      <c r="I327" s="6" t="s">
        <v>405</v>
      </c>
      <c r="J327" s="6">
        <v>2501.48</v>
      </c>
      <c r="K327" s="6" t="s">
        <v>57</v>
      </c>
      <c r="L327" s="6">
        <v>0</v>
      </c>
      <c r="M327" s="6" t="s">
        <v>58</v>
      </c>
      <c r="N327" s="6">
        <v>0.52200000000000002</v>
      </c>
      <c r="O327" s="6" t="s">
        <v>268</v>
      </c>
      <c r="P327" s="6">
        <v>0</v>
      </c>
      <c r="Q327" s="6" t="s">
        <v>58</v>
      </c>
      <c r="R327" s="6">
        <v>100</v>
      </c>
      <c r="S327" s="6" t="s">
        <v>59</v>
      </c>
      <c r="T327" s="6">
        <v>1.29</v>
      </c>
      <c r="U327" s="6" t="s">
        <v>59</v>
      </c>
      <c r="V327" s="6">
        <v>0</v>
      </c>
      <c r="W327" s="6" t="s">
        <v>59</v>
      </c>
      <c r="X327" s="6">
        <v>0</v>
      </c>
      <c r="Y327" s="6" t="s">
        <v>59</v>
      </c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31">
        <v>16.844466024000003</v>
      </c>
      <c r="AZ327" s="31">
        <v>0</v>
      </c>
      <c r="BA327" s="31">
        <v>0</v>
      </c>
      <c r="BB327" s="31">
        <v>0</v>
      </c>
      <c r="BC327" s="31">
        <v>0</v>
      </c>
      <c r="BD327" s="2" t="str">
        <f t="shared" si="24"/>
        <v/>
      </c>
      <c r="BE327" s="2">
        <f t="shared" si="25"/>
        <v>15216.276419872302</v>
      </c>
    </row>
    <row r="328" spans="1:57" s="12" customFormat="1" ht="15.75" x14ac:dyDescent="0.25">
      <c r="A328" s="9" t="str">
        <f>IF(C328=C327,"",COUNTIF($A$7:A327,"&gt;0")+1)</f>
        <v/>
      </c>
      <c r="B328" s="6" t="s">
        <v>227</v>
      </c>
      <c r="C328" s="6" t="s">
        <v>242</v>
      </c>
      <c r="D328" s="6" t="s">
        <v>243</v>
      </c>
      <c r="E328" s="9" t="str">
        <f t="shared" ref="E328:E339" si="26">IF(BD328="","",IF(BD328&lt;50000,"A",IF(BD328&lt;500000,"B",IF(BD328&gt;500000,"C"))))</f>
        <v/>
      </c>
      <c r="F328" s="9" t="str">
        <f t="shared" si="22"/>
        <v/>
      </c>
      <c r="G328" s="6" t="s">
        <v>467</v>
      </c>
      <c r="H328" s="6" t="s">
        <v>266</v>
      </c>
      <c r="I328" s="6" t="s">
        <v>406</v>
      </c>
      <c r="J328" s="6">
        <v>888.17</v>
      </c>
      <c r="K328" s="6" t="s">
        <v>57</v>
      </c>
      <c r="L328" s="6">
        <v>0</v>
      </c>
      <c r="M328" s="6" t="s">
        <v>58</v>
      </c>
      <c r="N328" s="6">
        <v>0.44</v>
      </c>
      <c r="O328" s="6" t="s">
        <v>268</v>
      </c>
      <c r="P328" s="6">
        <v>0</v>
      </c>
      <c r="Q328" s="6" t="s">
        <v>58</v>
      </c>
      <c r="R328" s="6">
        <v>100</v>
      </c>
      <c r="S328" s="6" t="s">
        <v>59</v>
      </c>
      <c r="T328" s="6">
        <v>55.179999999999993</v>
      </c>
      <c r="U328" s="6" t="s">
        <v>59</v>
      </c>
      <c r="V328" s="6">
        <v>0</v>
      </c>
      <c r="W328" s="6" t="s">
        <v>59</v>
      </c>
      <c r="X328" s="6">
        <v>0</v>
      </c>
      <c r="Y328" s="6" t="s">
        <v>59</v>
      </c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31">
        <v>215.64057063999999</v>
      </c>
      <c r="AZ328" s="31">
        <v>0</v>
      </c>
      <c r="BA328" s="31">
        <v>0</v>
      </c>
      <c r="BB328" s="31">
        <v>0</v>
      </c>
      <c r="BC328" s="31">
        <v>0</v>
      </c>
      <c r="BD328" s="2" t="str">
        <f t="shared" si="24"/>
        <v/>
      </c>
      <c r="BE328" s="2">
        <f t="shared" si="25"/>
        <v>15216.276419872302</v>
      </c>
    </row>
    <row r="329" spans="1:57" s="12" customFormat="1" ht="15.75" x14ac:dyDescent="0.25">
      <c r="A329" s="9" t="str">
        <f>IF(C329=C328,"",COUNTIF($A$7:A328,"&gt;0")+1)</f>
        <v/>
      </c>
      <c r="B329" s="6" t="s">
        <v>227</v>
      </c>
      <c r="C329" s="6" t="s">
        <v>242</v>
      </c>
      <c r="D329" s="6" t="s">
        <v>243</v>
      </c>
      <c r="E329" s="9" t="str">
        <f t="shared" si="26"/>
        <v/>
      </c>
      <c r="F329" s="9" t="str">
        <f t="shared" si="22"/>
        <v/>
      </c>
      <c r="G329" s="6" t="s">
        <v>468</v>
      </c>
      <c r="H329" s="6" t="s">
        <v>266</v>
      </c>
      <c r="I329" s="6" t="s">
        <v>407</v>
      </c>
      <c r="J329" s="6">
        <v>888.17</v>
      </c>
      <c r="K329" s="6" t="s">
        <v>57</v>
      </c>
      <c r="L329" s="6">
        <v>0</v>
      </c>
      <c r="M329" s="6" t="s">
        <v>58</v>
      </c>
      <c r="N329" s="6">
        <v>0.52200000000000002</v>
      </c>
      <c r="O329" s="6" t="s">
        <v>268</v>
      </c>
      <c r="P329" s="6">
        <v>0</v>
      </c>
      <c r="Q329" s="6" t="s">
        <v>58</v>
      </c>
      <c r="R329" s="6">
        <v>100</v>
      </c>
      <c r="S329" s="6" t="s">
        <v>59</v>
      </c>
      <c r="T329" s="6">
        <v>44.1</v>
      </c>
      <c r="U329" s="6" t="s">
        <v>59</v>
      </c>
      <c r="V329" s="6">
        <v>0</v>
      </c>
      <c r="W329" s="6" t="s">
        <v>59</v>
      </c>
      <c r="X329" s="6">
        <v>0</v>
      </c>
      <c r="Y329" s="6" t="s">
        <v>59</v>
      </c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31">
        <v>204.45851034</v>
      </c>
      <c r="AZ329" s="31">
        <v>0</v>
      </c>
      <c r="BA329" s="31">
        <v>0</v>
      </c>
      <c r="BB329" s="31">
        <v>0</v>
      </c>
      <c r="BC329" s="31">
        <v>0</v>
      </c>
      <c r="BD329" s="2" t="str">
        <f t="shared" si="24"/>
        <v/>
      </c>
      <c r="BE329" s="2">
        <f t="shared" si="25"/>
        <v>15216.276419872302</v>
      </c>
    </row>
    <row r="330" spans="1:57" s="12" customFormat="1" ht="15.75" x14ac:dyDescent="0.25">
      <c r="A330" s="9">
        <f>IF(C330=C329,"",COUNTIF($A$7:A329,"&gt;0")+1)</f>
        <v>86</v>
      </c>
      <c r="B330" s="9" t="s">
        <v>227</v>
      </c>
      <c r="C330" s="9" t="s">
        <v>244</v>
      </c>
      <c r="D330" s="9" t="s">
        <v>245</v>
      </c>
      <c r="E330" s="9" t="str">
        <f t="shared" si="26"/>
        <v>A</v>
      </c>
      <c r="F330" s="9" t="str">
        <f t="shared" si="22"/>
        <v>TAIP</v>
      </c>
      <c r="G330" s="9" t="s">
        <v>290</v>
      </c>
      <c r="H330" s="9" t="s">
        <v>60</v>
      </c>
      <c r="I330" s="9" t="s">
        <v>260</v>
      </c>
      <c r="J330" s="9">
        <v>0</v>
      </c>
      <c r="K330" s="9" t="s">
        <v>57</v>
      </c>
      <c r="L330" s="9">
        <v>40.06</v>
      </c>
      <c r="M330" s="9" t="s">
        <v>61</v>
      </c>
      <c r="N330" s="9">
        <v>77.599999999999994</v>
      </c>
      <c r="O330" s="9" t="s">
        <v>62</v>
      </c>
      <c r="P330" s="9">
        <v>0</v>
      </c>
      <c r="Q330" s="9" t="s">
        <v>58</v>
      </c>
      <c r="R330" s="9">
        <v>100</v>
      </c>
      <c r="S330" s="9" t="s">
        <v>59</v>
      </c>
      <c r="T330" s="9">
        <v>100</v>
      </c>
      <c r="U330" s="9" t="s">
        <v>59</v>
      </c>
      <c r="V330" s="9">
        <v>0</v>
      </c>
      <c r="W330" s="9" t="s">
        <v>59</v>
      </c>
      <c r="X330" s="9">
        <v>0</v>
      </c>
      <c r="Y330" s="9" t="s">
        <v>59</v>
      </c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11">
        <v>0</v>
      </c>
      <c r="AZ330" s="11">
        <v>0</v>
      </c>
      <c r="BA330" s="11">
        <v>0</v>
      </c>
      <c r="BB330" s="11">
        <v>0</v>
      </c>
      <c r="BC330" s="11">
        <v>0</v>
      </c>
      <c r="BD330" s="2">
        <f t="shared" si="24"/>
        <v>0</v>
      </c>
      <c r="BE330" s="2">
        <f t="shared" si="25"/>
        <v>0</v>
      </c>
    </row>
    <row r="331" spans="1:57" s="12" customFormat="1" ht="15.75" x14ac:dyDescent="0.25">
      <c r="A331" s="9" t="str">
        <f>IF(C331=C330,"",COUNTIF($A$7:A330,"&gt;0")+1)</f>
        <v/>
      </c>
      <c r="B331" s="9" t="s">
        <v>227</v>
      </c>
      <c r="C331" s="9" t="s">
        <v>244</v>
      </c>
      <c r="D331" s="9" t="s">
        <v>245</v>
      </c>
      <c r="E331" s="9" t="str">
        <f t="shared" si="26"/>
        <v/>
      </c>
      <c r="F331" s="9" t="str">
        <f t="shared" si="22"/>
        <v/>
      </c>
      <c r="G331" s="9" t="s">
        <v>290</v>
      </c>
      <c r="H331" s="9" t="s">
        <v>60</v>
      </c>
      <c r="I331" s="9" t="s">
        <v>261</v>
      </c>
      <c r="J331" s="9">
        <v>0</v>
      </c>
      <c r="K331" s="9" t="s">
        <v>57</v>
      </c>
      <c r="L331" s="9">
        <v>43.07</v>
      </c>
      <c r="M331" s="9" t="s">
        <v>61</v>
      </c>
      <c r="N331" s="9">
        <v>72.89</v>
      </c>
      <c r="O331" s="9" t="s">
        <v>62</v>
      </c>
      <c r="P331" s="9">
        <v>0</v>
      </c>
      <c r="Q331" s="9" t="s">
        <v>58</v>
      </c>
      <c r="R331" s="9">
        <v>100</v>
      </c>
      <c r="S331" s="9" t="s">
        <v>59</v>
      </c>
      <c r="T331" s="9">
        <v>100</v>
      </c>
      <c r="U331" s="9" t="s">
        <v>59</v>
      </c>
      <c r="V331" s="9">
        <v>0</v>
      </c>
      <c r="W331" s="9" t="s">
        <v>59</v>
      </c>
      <c r="X331" s="9">
        <v>0</v>
      </c>
      <c r="Y331" s="9" t="s">
        <v>59</v>
      </c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11">
        <v>0</v>
      </c>
      <c r="AZ331" s="11">
        <v>0</v>
      </c>
      <c r="BA331" s="11">
        <v>0</v>
      </c>
      <c r="BB331" s="11">
        <v>0</v>
      </c>
      <c r="BC331" s="11">
        <v>0</v>
      </c>
      <c r="BD331" s="2" t="str">
        <f t="shared" si="24"/>
        <v/>
      </c>
      <c r="BE331" s="2">
        <f t="shared" si="25"/>
        <v>0</v>
      </c>
    </row>
    <row r="332" spans="1:57" s="12" customFormat="1" ht="15.75" x14ac:dyDescent="0.25">
      <c r="A332" s="9" t="str">
        <f>IF(C332=C331,"",COUNTIF($A$7:A331,"&gt;0")+1)</f>
        <v/>
      </c>
      <c r="B332" s="9" t="s">
        <v>227</v>
      </c>
      <c r="C332" s="9" t="s">
        <v>244</v>
      </c>
      <c r="D332" s="9" t="s">
        <v>245</v>
      </c>
      <c r="E332" s="9" t="str">
        <f t="shared" si="26"/>
        <v/>
      </c>
      <c r="F332" s="9" t="str">
        <f t="shared" si="22"/>
        <v/>
      </c>
      <c r="G332" s="9" t="s">
        <v>290</v>
      </c>
      <c r="H332" s="9" t="s">
        <v>60</v>
      </c>
      <c r="I332" s="9" t="s">
        <v>262</v>
      </c>
      <c r="J332" s="9">
        <v>592</v>
      </c>
      <c r="K332" s="9" t="s">
        <v>57</v>
      </c>
      <c r="L332" s="9">
        <v>15.6</v>
      </c>
      <c r="M332" s="9" t="s">
        <v>61</v>
      </c>
      <c r="N332" s="9">
        <v>103.69</v>
      </c>
      <c r="O332" s="9" t="s">
        <v>62</v>
      </c>
      <c r="P332" s="9">
        <v>0</v>
      </c>
      <c r="Q332" s="9" t="s">
        <v>58</v>
      </c>
      <c r="R332" s="9">
        <v>100</v>
      </c>
      <c r="S332" s="9" t="s">
        <v>59</v>
      </c>
      <c r="T332" s="9">
        <v>100</v>
      </c>
      <c r="U332" s="9" t="s">
        <v>59</v>
      </c>
      <c r="V332" s="9">
        <v>100</v>
      </c>
      <c r="W332" s="9" t="s">
        <v>59</v>
      </c>
      <c r="X332" s="9">
        <v>0</v>
      </c>
      <c r="Y332" s="9" t="s">
        <v>59</v>
      </c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11">
        <v>0</v>
      </c>
      <c r="AZ332" s="11">
        <v>957.5978879999999</v>
      </c>
      <c r="BA332" s="11">
        <v>0</v>
      </c>
      <c r="BB332" s="11">
        <v>0</v>
      </c>
      <c r="BC332" s="11">
        <v>9.235199999999999</v>
      </c>
      <c r="BD332" s="2" t="str">
        <f t="shared" si="24"/>
        <v/>
      </c>
      <c r="BE332" s="2">
        <f t="shared" si="25"/>
        <v>0</v>
      </c>
    </row>
    <row r="333" spans="1:57" s="12" customFormat="1" ht="15.75" x14ac:dyDescent="0.25">
      <c r="A333" s="9">
        <f>IF(C333=C332,"",COUNTIF($A$7:A332,"&gt;0")+1)</f>
        <v>87</v>
      </c>
      <c r="B333" s="6" t="s">
        <v>227</v>
      </c>
      <c r="C333" s="6" t="s">
        <v>246</v>
      </c>
      <c r="D333" s="6" t="s">
        <v>247</v>
      </c>
      <c r="E333" s="9" t="str">
        <f t="shared" si="26"/>
        <v>A</v>
      </c>
      <c r="F333" s="9" t="str">
        <f t="shared" ref="F333:F335" si="27">IF(BD333&lt;25000,"TAIP","")</f>
        <v>TAIP</v>
      </c>
      <c r="G333" s="6" t="s">
        <v>458</v>
      </c>
      <c r="H333" s="6" t="s">
        <v>60</v>
      </c>
      <c r="I333" s="6" t="s">
        <v>278</v>
      </c>
      <c r="J333" s="6">
        <v>1078.828</v>
      </c>
      <c r="K333" s="6" t="s">
        <v>57</v>
      </c>
      <c r="L333" s="6">
        <v>33.49</v>
      </c>
      <c r="M333" s="6" t="s">
        <v>61</v>
      </c>
      <c r="N333" s="6">
        <v>55.53</v>
      </c>
      <c r="O333" s="6" t="s">
        <v>62</v>
      </c>
      <c r="P333" s="6">
        <v>0</v>
      </c>
      <c r="Q333" s="6" t="s">
        <v>58</v>
      </c>
      <c r="R333" s="6">
        <v>100</v>
      </c>
      <c r="S333" s="6" t="s">
        <v>59</v>
      </c>
      <c r="T333" s="6">
        <v>100</v>
      </c>
      <c r="U333" s="6" t="s">
        <v>59</v>
      </c>
      <c r="V333" s="6">
        <v>0</v>
      </c>
      <c r="W333" s="6" t="s">
        <v>59</v>
      </c>
      <c r="X333" s="6">
        <v>0</v>
      </c>
      <c r="Y333" s="6" t="s">
        <v>59</v>
      </c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31">
        <v>2006.2961079515999</v>
      </c>
      <c r="AZ333" s="31">
        <v>0</v>
      </c>
      <c r="BA333" s="31">
        <v>0</v>
      </c>
      <c r="BB333" s="31">
        <v>36.129949720000006</v>
      </c>
      <c r="BC333" s="31">
        <v>0</v>
      </c>
      <c r="BD333" s="2">
        <f t="shared" si="24"/>
        <v>2006.2961079515999</v>
      </c>
      <c r="BE333" s="2">
        <f t="shared" si="25"/>
        <v>2006.2961079515999</v>
      </c>
    </row>
    <row r="334" spans="1:57" s="12" customFormat="1" ht="15.75" x14ac:dyDescent="0.25">
      <c r="A334" s="9">
        <f>IF(C334=C333,"",COUNTIF($A$7:A333,"&gt;0")+1)</f>
        <v>88</v>
      </c>
      <c r="B334" s="9" t="s">
        <v>227</v>
      </c>
      <c r="C334" s="9" t="s">
        <v>248</v>
      </c>
      <c r="D334" s="9">
        <v>206274</v>
      </c>
      <c r="E334" s="9" t="str">
        <f t="shared" si="26"/>
        <v>A</v>
      </c>
      <c r="F334" s="9" t="str">
        <f t="shared" si="27"/>
        <v>TAIP</v>
      </c>
      <c r="G334" s="9" t="s">
        <v>469</v>
      </c>
      <c r="H334" s="9" t="s">
        <v>60</v>
      </c>
      <c r="I334" s="9" t="s">
        <v>351</v>
      </c>
      <c r="J334" s="9">
        <v>0</v>
      </c>
      <c r="K334" s="9" t="s">
        <v>57</v>
      </c>
      <c r="L334" s="9">
        <v>11.72</v>
      </c>
      <c r="M334" s="9" t="s">
        <v>61</v>
      </c>
      <c r="N334" s="9">
        <v>104.34</v>
      </c>
      <c r="O334" s="9" t="s">
        <v>62</v>
      </c>
      <c r="P334" s="9">
        <v>0</v>
      </c>
      <c r="Q334" s="9"/>
      <c r="R334" s="9">
        <v>100</v>
      </c>
      <c r="S334" s="9" t="s">
        <v>59</v>
      </c>
      <c r="T334" s="9">
        <v>100</v>
      </c>
      <c r="U334" s="9" t="s">
        <v>59</v>
      </c>
      <c r="V334" s="9">
        <v>0</v>
      </c>
      <c r="W334" s="9" t="s">
        <v>59</v>
      </c>
      <c r="X334" s="9">
        <v>0</v>
      </c>
      <c r="Y334" s="9" t="s">
        <v>59</v>
      </c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11">
        <v>0</v>
      </c>
      <c r="AZ334" s="11">
        <v>0</v>
      </c>
      <c r="BA334" s="11">
        <v>0</v>
      </c>
      <c r="BB334" s="11">
        <v>0</v>
      </c>
      <c r="BC334" s="11">
        <v>0</v>
      </c>
      <c r="BD334" s="2">
        <f t="shared" si="24"/>
        <v>0</v>
      </c>
      <c r="BE334" s="2">
        <f t="shared" si="25"/>
        <v>0</v>
      </c>
    </row>
    <row r="335" spans="1:57" s="12" customFormat="1" ht="15.75" x14ac:dyDescent="0.25">
      <c r="A335" s="9" t="str">
        <f>IF(C335=C334,"",COUNTIF($A$7:A334,"&gt;0")+1)</f>
        <v/>
      </c>
      <c r="B335" s="9" t="s">
        <v>227</v>
      </c>
      <c r="C335" s="9" t="s">
        <v>248</v>
      </c>
      <c r="D335" s="9">
        <v>206274</v>
      </c>
      <c r="E335" s="9" t="str">
        <f t="shared" si="26"/>
        <v/>
      </c>
      <c r="F335" s="9" t="str">
        <f t="shared" si="27"/>
        <v/>
      </c>
      <c r="G335" s="9" t="s">
        <v>469</v>
      </c>
      <c r="H335" s="9" t="s">
        <v>60</v>
      </c>
      <c r="I335" s="9" t="s">
        <v>257</v>
      </c>
      <c r="J335" s="13">
        <v>86781.39</v>
      </c>
      <c r="K335" s="9" t="s">
        <v>57</v>
      </c>
      <c r="L335" s="9">
        <v>8.1999999999999993</v>
      </c>
      <c r="M335" s="9" t="s">
        <v>61</v>
      </c>
      <c r="N335" s="9">
        <v>101.34</v>
      </c>
      <c r="O335" s="9" t="s">
        <v>62</v>
      </c>
      <c r="P335" s="9">
        <v>0</v>
      </c>
      <c r="Q335" s="9"/>
      <c r="R335" s="9">
        <v>100</v>
      </c>
      <c r="S335" s="9" t="s">
        <v>59</v>
      </c>
      <c r="T335" s="9">
        <v>100</v>
      </c>
      <c r="U335" s="9" t="s">
        <v>59</v>
      </c>
      <c r="V335" s="9">
        <v>100</v>
      </c>
      <c r="W335" s="9" t="s">
        <v>59</v>
      </c>
      <c r="X335" s="9">
        <v>0</v>
      </c>
      <c r="Y335" s="9" t="s">
        <v>59</v>
      </c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11">
        <v>0</v>
      </c>
      <c r="AZ335" s="10">
        <v>72114.3</v>
      </c>
      <c r="BA335" s="11">
        <v>0</v>
      </c>
      <c r="BB335" s="11">
        <v>0</v>
      </c>
      <c r="BC335" s="11">
        <v>711.61</v>
      </c>
      <c r="BD335" s="2" t="str">
        <f t="shared" si="24"/>
        <v/>
      </c>
      <c r="BE335" s="2">
        <f t="shared" si="25"/>
        <v>0</v>
      </c>
    </row>
    <row r="336" spans="1:57" s="12" customFormat="1" ht="15.75" x14ac:dyDescent="0.25">
      <c r="A336" s="9"/>
      <c r="B336" s="9" t="s">
        <v>227</v>
      </c>
      <c r="C336" s="9" t="s">
        <v>248</v>
      </c>
      <c r="D336" s="9">
        <v>206275</v>
      </c>
      <c r="E336" s="9"/>
      <c r="F336" s="9"/>
      <c r="G336" s="9" t="s">
        <v>469</v>
      </c>
      <c r="H336" s="9" t="s">
        <v>60</v>
      </c>
      <c r="I336" s="9" t="s">
        <v>352</v>
      </c>
      <c r="J336" s="13">
        <v>1859.94</v>
      </c>
      <c r="K336" s="9" t="s">
        <v>57</v>
      </c>
      <c r="L336" s="9">
        <v>10</v>
      </c>
      <c r="M336" s="9" t="s">
        <v>61</v>
      </c>
      <c r="N336" s="9">
        <v>103.69</v>
      </c>
      <c r="O336" s="9" t="s">
        <v>62</v>
      </c>
      <c r="P336" s="9">
        <v>0</v>
      </c>
      <c r="Q336" s="9"/>
      <c r="R336" s="9">
        <v>100</v>
      </c>
      <c r="S336" s="9" t="s">
        <v>59</v>
      </c>
      <c r="T336" s="9">
        <v>100</v>
      </c>
      <c r="U336" s="9" t="s">
        <v>59</v>
      </c>
      <c r="V336" s="9">
        <v>100</v>
      </c>
      <c r="W336" s="9" t="s">
        <v>59</v>
      </c>
      <c r="X336" s="9">
        <v>0</v>
      </c>
      <c r="Y336" s="9" t="s">
        <v>59</v>
      </c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11">
        <v>0</v>
      </c>
      <c r="AZ336" s="10">
        <v>1928.6</v>
      </c>
      <c r="BA336" s="11">
        <v>0</v>
      </c>
      <c r="BB336" s="11">
        <v>0</v>
      </c>
      <c r="BC336" s="11">
        <v>18.600000000000001</v>
      </c>
      <c r="BD336" s="2">
        <f t="shared" si="24"/>
        <v>0</v>
      </c>
      <c r="BE336" s="2">
        <f t="shared" si="25"/>
        <v>0</v>
      </c>
    </row>
    <row r="337" spans="1:57" s="12" customFormat="1" ht="15.75" x14ac:dyDescent="0.25">
      <c r="A337" s="9"/>
      <c r="B337" s="9" t="s">
        <v>227</v>
      </c>
      <c r="C337" s="9" t="s">
        <v>248</v>
      </c>
      <c r="D337" s="9">
        <v>206274</v>
      </c>
      <c r="E337" s="9"/>
      <c r="F337" s="9"/>
      <c r="G337" s="9" t="s">
        <v>469</v>
      </c>
      <c r="H337" s="9" t="s">
        <v>60</v>
      </c>
      <c r="I337" s="9" t="s">
        <v>353</v>
      </c>
      <c r="J337" s="9">
        <v>0</v>
      </c>
      <c r="K337" s="9" t="s">
        <v>57</v>
      </c>
      <c r="L337" s="9">
        <v>43.07</v>
      </c>
      <c r="M337" s="9" t="s">
        <v>61</v>
      </c>
      <c r="N337" s="9">
        <v>72.73</v>
      </c>
      <c r="O337" s="9" t="s">
        <v>62</v>
      </c>
      <c r="P337" s="9">
        <v>0</v>
      </c>
      <c r="Q337" s="9"/>
      <c r="R337" s="9">
        <v>100</v>
      </c>
      <c r="S337" s="9" t="s">
        <v>59</v>
      </c>
      <c r="T337" s="9">
        <v>100</v>
      </c>
      <c r="U337" s="9" t="s">
        <v>59</v>
      </c>
      <c r="V337" s="9">
        <v>0</v>
      </c>
      <c r="W337" s="9" t="s">
        <v>59</v>
      </c>
      <c r="X337" s="9">
        <v>0</v>
      </c>
      <c r="Y337" s="9" t="s">
        <v>59</v>
      </c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11">
        <v>0</v>
      </c>
      <c r="AZ337" s="11">
        <v>0</v>
      </c>
      <c r="BA337" s="11">
        <v>0</v>
      </c>
      <c r="BB337" s="11">
        <v>0</v>
      </c>
      <c r="BC337" s="11">
        <v>0</v>
      </c>
      <c r="BD337" s="2">
        <f t="shared" si="24"/>
        <v>0</v>
      </c>
      <c r="BE337" s="2">
        <f t="shared" si="25"/>
        <v>0</v>
      </c>
    </row>
    <row r="338" spans="1:57" s="25" customFormat="1" ht="15.75" x14ac:dyDescent="0.25">
      <c r="A338" s="41">
        <v>90</v>
      </c>
      <c r="B338" s="39" t="s">
        <v>111</v>
      </c>
      <c r="C338" s="39" t="s">
        <v>271</v>
      </c>
      <c r="D338" s="6"/>
      <c r="E338" s="9" t="str">
        <f t="shared" si="26"/>
        <v>A</v>
      </c>
      <c r="F338" s="9" t="str">
        <f t="shared" ref="F338" si="28">IF(BD338&lt;25000,"TAIP","")</f>
        <v>TAIP</v>
      </c>
      <c r="G338" s="6" t="s">
        <v>256</v>
      </c>
      <c r="H338" s="6" t="s">
        <v>60</v>
      </c>
      <c r="I338" s="6" t="s">
        <v>272</v>
      </c>
      <c r="J338" s="6">
        <v>4534.18</v>
      </c>
      <c r="K338" s="6" t="s">
        <v>57</v>
      </c>
      <c r="L338" s="6">
        <v>11.72</v>
      </c>
      <c r="M338" s="6" t="s">
        <v>61</v>
      </c>
      <c r="N338" s="6">
        <v>104.34</v>
      </c>
      <c r="O338" s="6" t="s">
        <v>62</v>
      </c>
      <c r="P338" s="6">
        <v>0</v>
      </c>
      <c r="Q338" s="6" t="s">
        <v>58</v>
      </c>
      <c r="R338" s="6">
        <v>100</v>
      </c>
      <c r="S338" s="6" t="s">
        <v>59</v>
      </c>
      <c r="T338" s="6">
        <v>100</v>
      </c>
      <c r="U338" s="6" t="s">
        <v>59</v>
      </c>
      <c r="V338" s="6">
        <v>46.44</v>
      </c>
      <c r="W338" s="6" t="s">
        <v>59</v>
      </c>
      <c r="X338" s="6">
        <v>0</v>
      </c>
      <c r="Y338" s="6" t="s">
        <v>59</v>
      </c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31">
        <v>2969.7354920635594</v>
      </c>
      <c r="AZ338" s="31">
        <v>2574.9536268004422</v>
      </c>
      <c r="BA338" s="31">
        <v>0</v>
      </c>
      <c r="BB338" s="31">
        <v>28.462099789760007</v>
      </c>
      <c r="BC338" s="31">
        <v>24.678489810240002</v>
      </c>
      <c r="BD338" s="2">
        <f t="shared" si="24"/>
        <v>0</v>
      </c>
      <c r="BE338" s="2">
        <f t="shared" si="25"/>
        <v>0</v>
      </c>
    </row>
    <row r="339" spans="1:57" s="25" customFormat="1" ht="15.75" x14ac:dyDescent="0.25">
      <c r="A339" s="41"/>
      <c r="B339" s="39" t="s">
        <v>111</v>
      </c>
      <c r="C339" s="39" t="s">
        <v>271</v>
      </c>
      <c r="D339" s="39"/>
      <c r="E339" s="9" t="str">
        <f t="shared" si="26"/>
        <v/>
      </c>
      <c r="F339" s="41"/>
      <c r="G339" s="6" t="s">
        <v>256</v>
      </c>
      <c r="H339" s="39" t="s">
        <v>60</v>
      </c>
      <c r="I339" s="39" t="s">
        <v>273</v>
      </c>
      <c r="J339" s="39">
        <v>16945.54</v>
      </c>
      <c r="K339" s="39" t="s">
        <v>57</v>
      </c>
      <c r="L339" s="39">
        <v>8.1999999999999993</v>
      </c>
      <c r="M339" s="39" t="s">
        <v>61</v>
      </c>
      <c r="N339" s="39">
        <v>101.34</v>
      </c>
      <c r="O339" s="39" t="s">
        <v>62</v>
      </c>
      <c r="P339" s="39">
        <v>0</v>
      </c>
      <c r="Q339" s="39" t="s">
        <v>58</v>
      </c>
      <c r="R339" s="39">
        <v>100</v>
      </c>
      <c r="S339" s="39" t="s">
        <v>59</v>
      </c>
      <c r="T339" s="39">
        <v>100</v>
      </c>
      <c r="U339" s="39" t="s">
        <v>59</v>
      </c>
      <c r="V339" s="39">
        <v>100</v>
      </c>
      <c r="W339" s="39" t="s">
        <v>59</v>
      </c>
      <c r="X339" s="39">
        <v>0</v>
      </c>
      <c r="Y339" s="39" t="s">
        <v>59</v>
      </c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40">
        <v>0</v>
      </c>
      <c r="AZ339" s="40">
        <v>14081.540393520001</v>
      </c>
      <c r="BA339" s="40">
        <v>0</v>
      </c>
      <c r="BB339" s="40">
        <v>0</v>
      </c>
      <c r="BC339" s="40">
        <v>138.95342799999997</v>
      </c>
      <c r="BD339" s="2" t="str">
        <f t="shared" ref="BD339:BD347" si="29">IF(D339=D338,"",BE339)</f>
        <v/>
      </c>
      <c r="BE339" s="2">
        <f t="shared" ref="BE339" si="30">SUMIF(D:D,D339,AY:AY)</f>
        <v>0</v>
      </c>
    </row>
    <row r="340" spans="1:57" s="25" customFormat="1" ht="15.75" x14ac:dyDescent="0.25">
      <c r="A340" s="41">
        <v>91</v>
      </c>
      <c r="B340" s="41" t="s">
        <v>78</v>
      </c>
      <c r="C340" s="41" t="s">
        <v>470</v>
      </c>
      <c r="D340" s="41" t="s">
        <v>471</v>
      </c>
      <c r="E340" s="9" t="str">
        <f t="shared" ref="E340:E347" si="31">IF(BD340="","",IF(BD340&lt;50000,"A",IF(BD340&lt;500000,"B",IF(BD340&gt;500000,"C"))))</f>
        <v>A</v>
      </c>
      <c r="F340" s="9" t="str">
        <f t="shared" ref="F340" si="32">IF(BD340&lt;25000,"TAIP","")</f>
        <v>TAIP</v>
      </c>
      <c r="G340" s="41" t="s">
        <v>453</v>
      </c>
      <c r="H340" s="41" t="s">
        <v>266</v>
      </c>
      <c r="I340" s="41" t="s">
        <v>472</v>
      </c>
      <c r="J340" s="41">
        <v>0</v>
      </c>
      <c r="K340" s="41" t="s">
        <v>57</v>
      </c>
      <c r="L340" s="41">
        <v>0</v>
      </c>
      <c r="M340" s="41" t="s">
        <v>58</v>
      </c>
      <c r="N340" s="41">
        <v>9.6420000000000006E-2</v>
      </c>
      <c r="O340" s="41" t="s">
        <v>268</v>
      </c>
      <c r="P340" s="41">
        <v>0</v>
      </c>
      <c r="Q340" s="41" t="s">
        <v>58</v>
      </c>
      <c r="R340" s="41">
        <v>100</v>
      </c>
      <c r="S340" s="41" t="s">
        <v>59</v>
      </c>
      <c r="T340" s="41">
        <v>100</v>
      </c>
      <c r="U340" s="41" t="s">
        <v>59</v>
      </c>
      <c r="V340" s="41">
        <v>0</v>
      </c>
      <c r="W340" s="41" t="s">
        <v>59</v>
      </c>
      <c r="X340" s="41">
        <v>0</v>
      </c>
      <c r="Y340" s="41" t="s">
        <v>59</v>
      </c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>
        <v>0</v>
      </c>
      <c r="AZ340" s="41">
        <v>0</v>
      </c>
      <c r="BA340" s="41">
        <v>0</v>
      </c>
      <c r="BB340" s="41">
        <v>0</v>
      </c>
      <c r="BC340" s="41">
        <v>0</v>
      </c>
      <c r="BD340" s="2">
        <f t="shared" si="29"/>
        <v>0</v>
      </c>
      <c r="BE340" s="2"/>
    </row>
    <row r="341" spans="1:57" s="25" customFormat="1" ht="15.75" x14ac:dyDescent="0.25">
      <c r="A341" s="41"/>
      <c r="B341" s="41" t="s">
        <v>78</v>
      </c>
      <c r="C341" s="41" t="s">
        <v>470</v>
      </c>
      <c r="D341" s="41" t="s">
        <v>471</v>
      </c>
      <c r="E341" s="9" t="str">
        <f t="shared" si="31"/>
        <v/>
      </c>
      <c r="F341" s="41"/>
      <c r="G341" s="41" t="s">
        <v>451</v>
      </c>
      <c r="H341" s="41" t="s">
        <v>60</v>
      </c>
      <c r="I341" s="41" t="s">
        <v>434</v>
      </c>
      <c r="J341" s="41">
        <v>28.515999999999998</v>
      </c>
      <c r="K341" s="41" t="s">
        <v>65</v>
      </c>
      <c r="L341" s="41">
        <v>33.49</v>
      </c>
      <c r="M341" s="41" t="s">
        <v>66</v>
      </c>
      <c r="N341" s="41">
        <v>55.53</v>
      </c>
      <c r="O341" s="41" t="s">
        <v>62</v>
      </c>
      <c r="P341" s="41">
        <v>0</v>
      </c>
      <c r="Q341" s="41" t="s">
        <v>58</v>
      </c>
      <c r="R341" s="41">
        <v>100</v>
      </c>
      <c r="S341" s="41" t="s">
        <v>59</v>
      </c>
      <c r="T341" s="41">
        <v>100</v>
      </c>
      <c r="U341" s="41" t="s">
        <v>59</v>
      </c>
      <c r="V341" s="41">
        <v>0</v>
      </c>
      <c r="W341" s="41" t="s">
        <v>59</v>
      </c>
      <c r="X341" s="41">
        <v>0</v>
      </c>
      <c r="Y341" s="41" t="s">
        <v>59</v>
      </c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>
        <v>53.031196645199998</v>
      </c>
      <c r="AZ341" s="41">
        <v>0</v>
      </c>
      <c r="BA341" s="41">
        <v>0</v>
      </c>
      <c r="BB341" s="41">
        <v>0.95500084000000007</v>
      </c>
      <c r="BC341" s="41">
        <v>0</v>
      </c>
      <c r="BD341" s="2" t="str">
        <f t="shared" si="29"/>
        <v/>
      </c>
      <c r="BE341" s="2"/>
    </row>
    <row r="342" spans="1:57" s="25" customFormat="1" ht="15.75" x14ac:dyDescent="0.25">
      <c r="D342" s="46"/>
      <c r="E342" s="47"/>
      <c r="F342" s="47"/>
      <c r="G342" s="46"/>
      <c r="BD342" s="2">
        <f t="shared" si="29"/>
        <v>0</v>
      </c>
      <c r="BE342" s="2"/>
    </row>
    <row r="343" spans="1:57" s="25" customFormat="1" ht="15.75" x14ac:dyDescent="0.25">
      <c r="D343" s="46"/>
      <c r="E343" s="47" t="str">
        <f t="shared" si="31"/>
        <v/>
      </c>
      <c r="F343" s="46"/>
      <c r="G343" s="46"/>
      <c r="BD343" s="2" t="str">
        <f t="shared" si="29"/>
        <v/>
      </c>
      <c r="BE343" s="2"/>
    </row>
    <row r="344" spans="1:57" s="25" customFormat="1" ht="15.75" x14ac:dyDescent="0.25">
      <c r="D344" s="46"/>
      <c r="E344" s="47" t="str">
        <f t="shared" si="31"/>
        <v/>
      </c>
      <c r="F344" s="47" t="str">
        <f t="shared" ref="F344" si="33">IF(BD344&lt;25000,"TAIP","")</f>
        <v/>
      </c>
      <c r="G344" s="46"/>
      <c r="BD344" s="2" t="str">
        <f t="shared" si="29"/>
        <v/>
      </c>
      <c r="BE344" s="2"/>
    </row>
    <row r="345" spans="1:57" s="25" customFormat="1" ht="15.75" x14ac:dyDescent="0.25">
      <c r="D345" s="46"/>
      <c r="E345" s="47" t="str">
        <f t="shared" si="31"/>
        <v/>
      </c>
      <c r="F345" s="46"/>
      <c r="G345" s="46"/>
      <c r="BD345" s="2" t="str">
        <f t="shared" si="29"/>
        <v/>
      </c>
      <c r="BE345" s="2"/>
    </row>
    <row r="346" spans="1:57" s="25" customFormat="1" ht="15.75" x14ac:dyDescent="0.25">
      <c r="D346" s="46"/>
      <c r="E346" s="47" t="str">
        <f t="shared" si="31"/>
        <v/>
      </c>
      <c r="F346" s="47" t="str">
        <f t="shared" ref="F346" si="34">IF(BD346&lt;25000,"TAIP","")</f>
        <v/>
      </c>
      <c r="G346" s="46"/>
      <c r="BD346" s="2" t="str">
        <f t="shared" si="29"/>
        <v/>
      </c>
      <c r="BE346" s="2"/>
    </row>
    <row r="347" spans="1:57" s="25" customFormat="1" ht="15.75" x14ac:dyDescent="0.25">
      <c r="D347" s="46"/>
      <c r="E347" s="47" t="str">
        <f t="shared" si="31"/>
        <v/>
      </c>
      <c r="F347" s="46"/>
      <c r="G347" s="46"/>
      <c r="BD347" s="2" t="str">
        <f t="shared" si="29"/>
        <v/>
      </c>
      <c r="BE347" s="2"/>
    </row>
    <row r="348" spans="1:57" s="25" customFormat="1" x14ac:dyDescent="0.25">
      <c r="D348" s="46"/>
      <c r="E348" s="46"/>
      <c r="F348" s="46"/>
      <c r="G348" s="46"/>
    </row>
    <row r="349" spans="1:57" s="25" customFormat="1" x14ac:dyDescent="0.25"/>
    <row r="350" spans="1:57" s="25" customFormat="1" x14ac:dyDescent="0.25"/>
    <row r="351" spans="1:57" s="25" customFormat="1" x14ac:dyDescent="0.25"/>
    <row r="352" spans="1:57" s="25" customFormat="1" x14ac:dyDescent="0.25"/>
    <row r="353" s="25" customFormat="1" x14ac:dyDescent="0.25"/>
    <row r="354" s="25" customFormat="1" x14ac:dyDescent="0.25"/>
    <row r="355" s="25" customFormat="1" x14ac:dyDescent="0.25"/>
    <row r="356" s="25" customFormat="1" x14ac:dyDescent="0.25"/>
    <row r="357" s="25" customFormat="1" x14ac:dyDescent="0.25"/>
    <row r="358" s="25" customFormat="1" x14ac:dyDescent="0.25"/>
    <row r="359" s="25" customFormat="1" x14ac:dyDescent="0.25"/>
    <row r="360" s="25" customFormat="1" x14ac:dyDescent="0.25"/>
    <row r="361" s="25" customFormat="1" x14ac:dyDescent="0.25"/>
    <row r="362" s="25" customFormat="1" x14ac:dyDescent="0.25"/>
    <row r="363" s="25" customFormat="1" x14ac:dyDescent="0.25"/>
    <row r="364" s="25" customFormat="1" x14ac:dyDescent="0.25"/>
    <row r="365" s="25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</sheetData>
  <autoFilter ref="A6:BC34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topLeftCell="A10" workbookViewId="0">
      <selection activeCell="H23" sqref="H23"/>
    </sheetView>
  </sheetViews>
  <sheetFormatPr defaultRowHeight="15" x14ac:dyDescent="0.25"/>
  <cols>
    <col min="3" max="3" width="18.85546875" customWidth="1"/>
    <col min="4" max="4" width="47.42578125" bestFit="1" customWidth="1"/>
  </cols>
  <sheetData>
    <row r="2" spans="2:12" ht="15.75" x14ac:dyDescent="0.25">
      <c r="B2" s="5"/>
      <c r="C2" s="1" t="s">
        <v>56</v>
      </c>
      <c r="D2" s="1" t="s">
        <v>68</v>
      </c>
      <c r="E2" s="1" t="s">
        <v>69</v>
      </c>
    </row>
    <row r="3" spans="2:12" ht="15.75" x14ac:dyDescent="0.25">
      <c r="B3" s="5"/>
      <c r="C3" s="1" t="s">
        <v>78</v>
      </c>
      <c r="D3" s="1" t="s">
        <v>109</v>
      </c>
      <c r="E3" s="1" t="s">
        <v>110</v>
      </c>
    </row>
    <row r="4" spans="2:12" ht="15.75" x14ac:dyDescent="0.25">
      <c r="B4" s="5"/>
      <c r="C4" s="1" t="s">
        <v>111</v>
      </c>
      <c r="D4" s="1" t="s">
        <v>112</v>
      </c>
      <c r="E4" s="1" t="s">
        <v>113</v>
      </c>
    </row>
    <row r="5" spans="2:12" ht="15.75" x14ac:dyDescent="0.25">
      <c r="B5" s="5"/>
      <c r="C5" s="1" t="s">
        <v>111</v>
      </c>
      <c r="D5" s="1" t="s">
        <v>138</v>
      </c>
      <c r="E5" s="1" t="s">
        <v>139</v>
      </c>
    </row>
    <row r="6" spans="2:12" ht="15.75" x14ac:dyDescent="0.25">
      <c r="B6" s="5"/>
      <c r="C6" s="1" t="s">
        <v>153</v>
      </c>
      <c r="D6" s="1" t="s">
        <v>165</v>
      </c>
      <c r="E6" s="1" t="s">
        <v>166</v>
      </c>
    </row>
    <row r="7" spans="2:12" ht="15.75" x14ac:dyDescent="0.25">
      <c r="B7" s="5"/>
      <c r="C7" s="1" t="s">
        <v>153</v>
      </c>
      <c r="D7" s="1" t="s">
        <v>169</v>
      </c>
      <c r="E7" s="1" t="s">
        <v>170</v>
      </c>
    </row>
    <row r="8" spans="2:12" ht="15.75" x14ac:dyDescent="0.25">
      <c r="B8" s="5"/>
      <c r="C8" s="1" t="s">
        <v>227</v>
      </c>
      <c r="D8" s="4" t="s">
        <v>238</v>
      </c>
      <c r="E8" s="1" t="s">
        <v>239</v>
      </c>
    </row>
    <row r="11" spans="2:12" x14ac:dyDescent="0.25">
      <c r="H11">
        <v>46185.3310576</v>
      </c>
      <c r="I11">
        <v>0</v>
      </c>
      <c r="J11">
        <v>0</v>
      </c>
      <c r="K11">
        <v>421.39900600000004</v>
      </c>
      <c r="L11">
        <v>0</v>
      </c>
    </row>
    <row r="12" spans="2:12" x14ac:dyDescent="0.25"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H13">
        <v>124.01811000000001</v>
      </c>
      <c r="I13">
        <v>0</v>
      </c>
      <c r="J13">
        <v>0</v>
      </c>
      <c r="K13">
        <v>1.3185</v>
      </c>
      <c r="L13">
        <v>0</v>
      </c>
    </row>
    <row r="14" spans="2:12" x14ac:dyDescent="0.25">
      <c r="H14">
        <v>406931.10744873609</v>
      </c>
      <c r="I14">
        <v>0</v>
      </c>
      <c r="J14">
        <v>0</v>
      </c>
      <c r="K14">
        <v>0</v>
      </c>
      <c r="L14">
        <v>0</v>
      </c>
    </row>
    <row r="16" spans="2:12" x14ac:dyDescent="0.25">
      <c r="H16">
        <f>SUM(H11,H12,H13)</f>
        <v>46309.349167599998</v>
      </c>
      <c r="I16">
        <f t="shared" ref="I16:K16" si="0">SUM(I11,I12,I13)</f>
        <v>0</v>
      </c>
      <c r="J16">
        <f t="shared" si="0"/>
        <v>0</v>
      </c>
      <c r="K16">
        <f t="shared" si="0"/>
        <v>422.71750600000001</v>
      </c>
    </row>
    <row r="19" spans="8:12" x14ac:dyDescent="0.25">
      <c r="H19">
        <v>175937.01668710486</v>
      </c>
      <c r="I19">
        <v>0</v>
      </c>
      <c r="J19">
        <v>0</v>
      </c>
      <c r="K19">
        <v>2145.4791824639997</v>
      </c>
      <c r="L19">
        <v>0</v>
      </c>
    </row>
    <row r="20" spans="8:12" x14ac:dyDescent="0.25">
      <c r="H20">
        <v>900331.69930909202</v>
      </c>
      <c r="I20">
        <v>0</v>
      </c>
      <c r="J20">
        <v>0</v>
      </c>
      <c r="K20">
        <v>15660.666190800001</v>
      </c>
      <c r="L20">
        <v>0</v>
      </c>
    </row>
    <row r="21" spans="8:12" x14ac:dyDescent="0.25">
      <c r="H21">
        <v>5244.4949243965229</v>
      </c>
      <c r="I21">
        <v>0</v>
      </c>
      <c r="J21">
        <v>0</v>
      </c>
      <c r="K21">
        <v>127.42483761619677</v>
      </c>
      <c r="L21">
        <v>0</v>
      </c>
    </row>
    <row r="22" spans="8:12" x14ac:dyDescent="0.25">
      <c r="H22">
        <v>1.4956819020000001</v>
      </c>
      <c r="I22">
        <v>0</v>
      </c>
      <c r="J22">
        <v>0</v>
      </c>
      <c r="K22">
        <v>2.5567212000000001</v>
      </c>
      <c r="L22">
        <v>0</v>
      </c>
    </row>
    <row r="23" spans="8:12" x14ac:dyDescent="0.25">
      <c r="H23" s="5">
        <v>220960.00348800002</v>
      </c>
      <c r="I23" s="5">
        <v>0</v>
      </c>
      <c r="J23" s="5">
        <v>0</v>
      </c>
      <c r="K23" s="5">
        <v>0</v>
      </c>
      <c r="L23" s="5">
        <v>0</v>
      </c>
    </row>
    <row r="24" spans="8:12" x14ac:dyDescent="0.25">
      <c r="H24">
        <v>124.01811000000001</v>
      </c>
      <c r="I24">
        <v>0</v>
      </c>
      <c r="J24">
        <v>0</v>
      </c>
      <c r="K24">
        <v>1.3185</v>
      </c>
      <c r="L24">
        <v>0</v>
      </c>
    </row>
    <row r="25" spans="8:12" x14ac:dyDescent="0.25">
      <c r="H25">
        <v>406931.10744873609</v>
      </c>
      <c r="I25">
        <v>0</v>
      </c>
      <c r="J25">
        <v>0</v>
      </c>
      <c r="K25">
        <v>0</v>
      </c>
      <c r="L25">
        <v>0</v>
      </c>
    </row>
    <row r="27" spans="8:12" x14ac:dyDescent="0.25">
      <c r="H27">
        <f>SUM(H19,H20,H21,H22,H24,H25)</f>
        <v>1488569.8321612314</v>
      </c>
      <c r="I27">
        <f t="shared" ref="I27:L27" si="1">SUM(I19,I20,I21,I22,I24,I25)</f>
        <v>0</v>
      </c>
      <c r="J27">
        <f t="shared" si="1"/>
        <v>0</v>
      </c>
      <c r="K27">
        <f t="shared" si="1"/>
        <v>17937.445432080196</v>
      </c>
      <c r="L2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16"/>
  <sheetViews>
    <sheetView workbookViewId="0">
      <selection activeCell="D16" sqref="D16"/>
    </sheetView>
  </sheetViews>
  <sheetFormatPr defaultRowHeight="15" x14ac:dyDescent="0.25"/>
  <sheetData>
    <row r="2" spans="4:8" x14ac:dyDescent="0.25">
      <c r="D2">
        <v>175937.01668710486</v>
      </c>
      <c r="E2">
        <v>0</v>
      </c>
      <c r="F2">
        <v>0</v>
      </c>
      <c r="G2">
        <v>2145.4791824639997</v>
      </c>
      <c r="H2">
        <v>0</v>
      </c>
    </row>
    <row r="3" spans="4:8" x14ac:dyDescent="0.25">
      <c r="D3">
        <v>900331.69930909202</v>
      </c>
      <c r="E3">
        <v>0</v>
      </c>
      <c r="F3">
        <v>0</v>
      </c>
      <c r="G3">
        <v>15660.666190800001</v>
      </c>
      <c r="H3">
        <v>0</v>
      </c>
    </row>
    <row r="4" spans="4:8" x14ac:dyDescent="0.25">
      <c r="D4">
        <v>5244.4949243965229</v>
      </c>
      <c r="E4">
        <v>0</v>
      </c>
      <c r="F4">
        <v>0</v>
      </c>
      <c r="G4">
        <v>127.42483761619677</v>
      </c>
      <c r="H4">
        <v>0</v>
      </c>
    </row>
    <row r="5" spans="4:8" x14ac:dyDescent="0.25">
      <c r="D5">
        <v>1.4956819020000001</v>
      </c>
      <c r="E5">
        <v>0</v>
      </c>
      <c r="F5">
        <v>0</v>
      </c>
      <c r="G5">
        <v>2.5567212000000001</v>
      </c>
      <c r="H5">
        <v>0</v>
      </c>
    </row>
    <row r="6" spans="4:8" x14ac:dyDescent="0.25">
      <c r="D6">
        <v>220960.00348800002</v>
      </c>
      <c r="E6">
        <v>0</v>
      </c>
      <c r="F6">
        <v>0</v>
      </c>
      <c r="G6">
        <v>0</v>
      </c>
      <c r="H6">
        <v>0</v>
      </c>
    </row>
    <row r="7" spans="4:8" x14ac:dyDescent="0.25">
      <c r="D7">
        <v>124.01811000000001</v>
      </c>
      <c r="E7">
        <v>0</v>
      </c>
      <c r="F7">
        <v>0</v>
      </c>
      <c r="G7">
        <v>1.3185</v>
      </c>
      <c r="H7">
        <v>0</v>
      </c>
    </row>
    <row r="8" spans="4:8" x14ac:dyDescent="0.25">
      <c r="D8">
        <v>406931.10744873609</v>
      </c>
      <c r="E8">
        <v>0</v>
      </c>
      <c r="F8">
        <v>0</v>
      </c>
      <c r="G8">
        <v>0</v>
      </c>
      <c r="H8">
        <v>0</v>
      </c>
    </row>
    <row r="10" spans="4:8" x14ac:dyDescent="0.25">
      <c r="D10">
        <f>SUM(D2,D3,D4,D5,D6,D7,D8)</f>
        <v>1709529.8356492314</v>
      </c>
      <c r="E10">
        <f t="shared" ref="E10:H10" si="0">SUM(E2,E3,E4,E5,E6,E7,E8)</f>
        <v>0</v>
      </c>
      <c r="F10">
        <f t="shared" si="0"/>
        <v>0</v>
      </c>
      <c r="G10">
        <f t="shared" si="0"/>
        <v>17937.445432080196</v>
      </c>
      <c r="H10">
        <f t="shared" si="0"/>
        <v>0</v>
      </c>
    </row>
    <row r="13" spans="4:8" ht="15.75" thickBot="1" x14ac:dyDescent="0.3"/>
    <row r="14" spans="4:8" ht="15.75" thickBot="1" x14ac:dyDescent="0.3">
      <c r="D14" s="43">
        <v>758775.1</v>
      </c>
      <c r="E14" s="44">
        <v>758775.1</v>
      </c>
    </row>
    <row r="15" spans="4:8" x14ac:dyDescent="0.25">
      <c r="D15" s="45">
        <v>134653.48000000001</v>
      </c>
    </row>
    <row r="16" spans="4:8" x14ac:dyDescent="0.25">
      <c r="D16">
        <f>SUM(D14:D15)</f>
        <v>893428.58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ausra</dc:creator>
  <cp:lastModifiedBy>ausra</cp:lastModifiedBy>
  <dcterms:created xsi:type="dcterms:W3CDTF">2017-08-23T12:00:21Z</dcterms:created>
  <dcterms:modified xsi:type="dcterms:W3CDTF">2018-05-17T12:26:12Z</dcterms:modified>
</cp:coreProperties>
</file>