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930" yWindow="32767" windowWidth="19380" windowHeight="3165" tabRatio="606" activeTab="0"/>
  </bookViews>
  <sheets>
    <sheet name="Turinys" sheetId="1" r:id="rId1"/>
    <sheet name="Gairės ir sąlygos" sheetId="2" r:id="rId2"/>
    <sheet name="Stebėsenos plano versijos" sheetId="3" r:id="rId3"/>
    <sheet name="Veiklos aprašymas" sheetId="4" r:id="rId4"/>
    <sheet name="Taršos šaltiniai" sheetId="5" r:id="rId5"/>
    <sheet name="Skaičiavimai" sheetId="6" r:id="rId6"/>
    <sheet name="Supaprastinti skaičiavimai" sheetId="7" r:id="rId7"/>
    <sheet name="Duomenų valdymas ir kontrolė" sheetId="8" r:id="rId8"/>
    <sheet name="Kita būdinga informacija" sheetId="9" r:id="rId9"/>
    <sheet name="EUwideConstants" sheetId="10" state="hidden" r:id="rId10"/>
    <sheet name="MSParameters" sheetId="11" state="hidden" r:id="rId11"/>
    <sheet name="Translations" sheetId="12" state="hidden" r:id="rId12"/>
    <sheet name="VersionDocumentation" sheetId="13" state="hidden" r:id="rId13"/>
  </sheets>
  <definedNames>
    <definedName name="_xlnm._FilterDatabase" localSheetId="11" hidden="1">'Translations'!$A$1:$C$1034</definedName>
    <definedName name="annualCO2">'Taršos šaltiniai'!$D$139</definedName>
    <definedName name="aviationauthorities">'EUwideConstants'!$A$497:$A$613</definedName>
    <definedName name="BooleanValues">'EUwideConstants'!$A$382:$A$385</definedName>
    <definedName name="CNTR_Commercial">'Veiklos aprašymas'!$M$112</definedName>
    <definedName name="CNTR_Eligible28a6">'Taršos šaltiniai'!$P$166</definedName>
    <definedName name="CNTR_PrimaryMP">'Veiklos aprašymas'!$M$14</definedName>
    <definedName name="CNTR_SmallEmitter">'Taršos šaltiniai'!$P$162</definedName>
    <definedName name="CNTR_UpdateOrNew">'Veiklos aprašymas'!$M$16</definedName>
    <definedName name="CNTR_Use28a6">'Taršos šaltiniai'!$P$175</definedName>
    <definedName name="CNTR_UseSmallEmTool">'Taršos šaltiniai'!$P$171</definedName>
    <definedName name="commissiontool">'EUwideConstants'!$A$466:$A$469</definedName>
    <definedName name="CompetentAuthorities">'EUwideConstants'!$A$476:$A$493</definedName>
    <definedName name="CONTR_CORSIAapplied">'Veiklos aprašymas'!$M$64</definedName>
    <definedName name="CONTR_onlyCORSIA">'Veiklos aprašymas'!$M$74</definedName>
    <definedName name="CONTR5eGrey">'Taršos šaltiniai'!$P$180</definedName>
    <definedName name="DensityMethodNew">'EUwideConstants'!$A$633:$A$635</definedName>
    <definedName name="DensMethod">'EUwideConstants'!$A$445:$A$448</definedName>
    <definedName name="EUconst_CERTmethods">'EUwideConstants'!$A$623:$A$624</definedName>
    <definedName name="EUconst_CORSIAmethods">'EUwideConstants'!$A$618:$A$620</definedName>
    <definedName name="EUconst_CORSIAmethodsExclusive">'EUwideConstants'!$A$618:$A$619</definedName>
    <definedName name="EUconst_CORSIAtools">'EUwideConstants'!$A$627:$A$629</definedName>
    <definedName name="EUConst_ErrPrimaryMP">'EUwideConstants'!$B$288</definedName>
    <definedName name="Euconst_MPReferenceDateTypes">'EUwideConstants'!$A$280:$A$285</definedName>
    <definedName name="flighttypes">'EUwideConstants'!$A$299:$A$302</definedName>
    <definedName name="freightandmail">'EUwideConstants'!$A$329:$A$331</definedName>
    <definedName name="Frequency">'EUwideConstants'!$A$402:$A$407</definedName>
    <definedName name="YesNo">'EUwideConstants'!$A$357:$A$359</definedName>
    <definedName name="indRange">'EUwideConstants'!$A$339:$A$347</definedName>
    <definedName name="JUMP_1_MPversions">'Stebėsenos plano versijos'!$A$1</definedName>
    <definedName name="JUMP_10_EUETS_SET">'Supaprastinti skaičiavimai'!$B$5</definedName>
    <definedName name="JUMP_11_DataGaps">'Supaprastinti skaičiavimai'!$B$30</definedName>
    <definedName name="JUMP_12_Management">'Duomenų valdymas ir kontrolė'!$A$2</definedName>
    <definedName name="JUMP_13_DataFlow">'Duomenų valdymas ir kontrolė'!$A$38</definedName>
    <definedName name="JUMP_14_ControlActivities">'Duomenų valdymas ir kontrolė'!$A$73</definedName>
    <definedName name="JUMP_15_DefAndAbbrev">'Duomenų valdymas ir kontrolė'!$A$140</definedName>
    <definedName name="JUMP_16_AddInfo">'Duomenų valdymas ir kontrolė'!$A$156</definedName>
    <definedName name="JUMP_17_MSspecific">'Kita būdinga informacija'!$A$2</definedName>
    <definedName name="JUMP_2_Identification">'Veiklos aprašymas'!$B$3</definedName>
    <definedName name="JUMP_3_Contact">'Veiklos aprašymas'!$B$121</definedName>
    <definedName name="JUMP_4_operations">'Taršos šaltiniai'!$B$3</definedName>
    <definedName name="JUMP_4i_Estimate">'Taršos šaltiniai'!$B$139</definedName>
    <definedName name="JUMP_5_EligibilitySET">'Taršos šaltiniai'!$B$151</definedName>
    <definedName name="JUMP_6_CERTinfo">'Taršos šaltiniai'!$B$187</definedName>
    <definedName name="JUMP_7_ActivityData">'Skaičiavimai'!$B$3</definedName>
    <definedName name="JUMP_8_EF">'Skaičiavimai'!$B$114</definedName>
    <definedName name="JUMP_9_CORSIAeligibFuels">'Skaičiavimai'!$B$176</definedName>
    <definedName name="JUMP_A_Bottom">'Stebėsenos plano versijos'!$B$38</definedName>
    <definedName name="JUMP_A_Top">'Stebėsenos plano versijos'!$B$2</definedName>
    <definedName name="jump_guidelines">'Gairės ir sąlygos'!$B$3</definedName>
    <definedName name="JUMP_TOC">'Turinys'!$B$4</definedName>
    <definedName name="Legalstatus">'EUwideConstants'!$A$322:$A$326</definedName>
    <definedName name="ManSys">'EUwideConstants'!$A$350:$A$353</definedName>
    <definedName name="MeasMethod">'EUwideConstants'!$A$439:$A$441</definedName>
    <definedName name="memberstates">'EUwideConstants'!$A$2:$A$33</definedName>
    <definedName name="MSversiontracking">'EUwideConstants'!$A$363:$A$364</definedName>
    <definedName name="NewUpdate">'EUwideConstants'!$A$377:$A$378</definedName>
    <definedName name="notapplicable">'EUwideConstants'!$A$373:$A$374</definedName>
    <definedName name="operationscope">'EUwideConstants'!$A$306:$A$308</definedName>
    <definedName name="operationsscope">'EUwideConstants'!$A$306:$A$308</definedName>
    <definedName name="opstatus">'EUwideConstants'!$A$293:$A$295</definedName>
    <definedName name="parameters">'EUwideConstants'!$A$410:$A$415</definedName>
    <definedName name="passengermass">'EUwideConstants'!$A$334:$A$336</definedName>
    <definedName name="_xlnm.Print_Area" localSheetId="7">'Duomenų valdymas ir kontrolė'!$B$1:$K$171</definedName>
    <definedName name="_xlnm.Print_Area" localSheetId="1">'Gairės ir sąlygos'!$A$1:$M$123</definedName>
    <definedName name="_xlnm.Print_Area" localSheetId="8">'Kita būdinga informacija'!$A:$J</definedName>
    <definedName name="_xlnm.Print_Area" localSheetId="5">'Skaičiavimai'!$B$2:$N$191</definedName>
    <definedName name="_xlnm.Print_Area" localSheetId="2">'Stebėsenos plano versijos'!$B$1:$M$32</definedName>
    <definedName name="_xlnm.Print_Area" localSheetId="6">'Supaprastinti skaičiavimai'!$B$2:$N$61</definedName>
    <definedName name="_xlnm.Print_Area" localSheetId="4">'Taršos šaltiniai'!$B$2:$O$204</definedName>
    <definedName name="_xlnm.Print_Area" localSheetId="0">'Turinys'!$A$1:$I$50</definedName>
    <definedName name="_xlnm.Print_Area" localSheetId="3">'Veiklos aprašymas'!$B$2:$L$167</definedName>
    <definedName name="_xlnm.Print_Area" localSheetId="12">'VersionDocumentation'!$A$1:$E$107</definedName>
    <definedName name="SelectPrimaryInfoSource">'EUwideConstants'!$A$368:$A$369</definedName>
    <definedName name="SourceClass">'EUwideConstants'!$A$433:$A$436</definedName>
    <definedName name="TankDataSource">'EUwideConstants'!$A$394:$A$399</definedName>
    <definedName name="Title">'EUwideConstants'!$A$312:$A$319</definedName>
    <definedName name="TrueFalseOnly">'EUwideConstants'!$B$382:$B$383</definedName>
    <definedName name="UncertThreshold">'EUwideConstants'!$A$418:$A$421</definedName>
    <definedName name="UncertTierResult">'EUwideConstants'!$A$424:$A$427</definedName>
    <definedName name="UncertValue">'EUwideConstants'!$A$459:$A$462</definedName>
    <definedName name="UpliftDataSource">'EUwideConstants'!$A$389:$A$391</definedName>
    <definedName name="worldcountries">'EUwideConstants'!$A$37:$A$275</definedName>
  </definedNames>
  <calcPr fullCalcOnLoad="1"/>
</workbook>
</file>

<file path=xl/comments10.xml><?xml version="1.0" encoding="utf-8"?>
<comments xmlns="http://schemas.openxmlformats.org/spreadsheetml/2006/main">
  <authors>
    <author>Hubert Fallmann</author>
  </authors>
  <commentList>
    <comment ref="A475"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 ref="A599" authorId="0">
      <text>
        <r>
          <rPr>
            <sz val="9"/>
            <rFont val="Segoe UI"/>
            <family val="2"/>
          </rPr>
          <t>Formerly: The former Yugoslav Republic of Macedonia - Civil Aviation Administration</t>
        </r>
      </text>
    </comment>
  </commentList>
</comments>
</file>

<file path=xl/comments12.xml><?xml version="1.0" encoding="utf-8"?>
<comments xmlns="http://schemas.openxmlformats.org/spreadsheetml/2006/main">
  <authors>
    <author>Fallmann Hubert</author>
  </authors>
  <commentList>
    <comment ref="B45" authorId="0">
      <text>
        <r>
          <rPr>
            <b/>
            <sz val="8"/>
            <rFont val="Tahoma"/>
            <family val="2"/>
          </rPr>
          <t>Final link to be added as soon as available.</t>
        </r>
      </text>
    </comment>
    <comment ref="C45" authorId="0">
      <text>
        <r>
          <rPr>
            <b/>
            <sz val="8"/>
            <rFont val="Tahoma"/>
            <family val="2"/>
          </rPr>
          <t>Final link to be added as soon as available.</t>
        </r>
      </text>
    </comment>
  </commentList>
</comments>
</file>

<file path=xl/comments5.xml><?xml version="1.0" encoding="utf-8"?>
<comments xmlns="http://schemas.openxmlformats.org/spreadsheetml/2006/main">
  <authors>
    <author>Hubert Fallmann</author>
  </authors>
  <commentList>
    <comment ref="P167" authorId="0">
      <text>
        <r>
          <rPr>
            <b/>
            <sz val="9"/>
            <rFont val="Tahoma"/>
            <family val="2"/>
          </rPr>
          <t>for conditional format</t>
        </r>
        <r>
          <rPr>
            <sz val="9"/>
            <rFont val="Tahoma"/>
            <family val="2"/>
          </rPr>
          <t xml:space="preserve">
false = strikethrough
</t>
        </r>
      </text>
    </comment>
    <comment ref="P176" authorId="0">
      <text>
        <r>
          <rPr>
            <b/>
            <sz val="9"/>
            <rFont val="Tahoma"/>
            <family val="2"/>
          </rPr>
          <t>for conditional format</t>
        </r>
        <r>
          <rPr>
            <sz val="9"/>
            <rFont val="Tahoma"/>
            <family val="2"/>
          </rPr>
          <t xml:space="preserve">
false = strikethrough
</t>
        </r>
      </text>
    </comment>
    <comment ref="P180" authorId="0">
      <text>
        <r>
          <rPr>
            <b/>
            <sz val="9"/>
            <rFont val="Tahoma"/>
            <family val="2"/>
          </rPr>
          <t xml:space="preserve">for conditional format
</t>
        </r>
        <r>
          <rPr>
            <sz val="9"/>
            <rFont val="Tahoma"/>
            <family val="2"/>
          </rPr>
          <t>true = Grey / strikethrough</t>
        </r>
      </text>
    </comment>
  </commentList>
</comments>
</file>

<file path=xl/sharedStrings.xml><?xml version="1.0" encoding="utf-8"?>
<sst xmlns="http://schemas.openxmlformats.org/spreadsheetml/2006/main" count="2710" uniqueCount="2143">
  <si>
    <t>Commission approved tools</t>
  </si>
  <si>
    <t>Small Emitters Tool - Eurocontrol's fuel consumption estimation tool</t>
  </si>
  <si>
    <r>
      <t xml:space="preserve">Please provide the results of a risk assessment that demonstrates that the control activities and procedures are commensurate with the risks identified.  </t>
    </r>
    <r>
      <rPr>
        <b/>
        <u val="single"/>
        <sz val="10"/>
        <rFont val="Arial"/>
        <family val="2"/>
      </rPr>
      <t>(Note: Only applicable to operators who are not small emitters or small emitters who do not intend to use the small emitters tool)</t>
    </r>
  </si>
  <si>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</si>
  <si>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</si>
  <si>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You must provide an address for receipt of notices or other documents under or in connection with the EU Greenhouse Gas Emissions Trading Scheme. Please provide an electronic address and a postal address, if applicable, within the administering Member State.</t>
  </si>
  <si>
    <t>Please identify the responsibilities for monitoring and reporting (Article 61 of the MRR)</t>
  </si>
  <si>
    <t>DESCRIPTION OF PROCEDURES FOR DATA MANAGEMENT AND CONTROL ACTIVITIES</t>
  </si>
  <si>
    <t>Evidence may be in the form of manufacturer or fuel supplier specifications.</t>
  </si>
  <si>
    <t>Estimate given under section 4(f):</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</si>
  <si>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</si>
  <si>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</si>
  <si>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</si>
  <si>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</si>
  <si>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</si>
  <si>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</si>
  <si>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</si>
  <si>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</si>
  <si>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</si>
  <si>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</si>
  <si>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</si>
  <si>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</si>
  <si>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In each case, the method chosen should provide for the most complete and timely data combined with the lowest uncertainty without incurring unreasonable costs. 
Note that the Aircraft types are automatically taken from section 4(a).</t>
  </si>
  <si>
    <t>Please provide an address for receipt of correspondence</t>
  </si>
  <si>
    <t>Justification for using standard value if measurement is not feasible, and other remarks</t>
  </si>
  <si>
    <r>
      <t xml:space="preserve">If applicable, provide a list of </t>
    </r>
    <r>
      <rPr>
        <b/>
        <u val="single"/>
        <sz val="10"/>
        <rFont val="Arial"/>
        <family val="2"/>
      </rPr>
      <t>deviations</t>
    </r>
    <r>
      <rPr>
        <b/>
        <sz val="10"/>
        <rFont val="Arial"/>
        <family val="2"/>
      </rPr>
      <t xml:space="preserve"> from the general methodologies for determining </t>
    </r>
    <r>
      <rPr>
        <b/>
        <u val="single"/>
        <sz val="10"/>
        <rFont val="Arial"/>
        <family val="2"/>
      </rPr>
      <t>fuel uplifts</t>
    </r>
    <r>
      <rPr>
        <b/>
        <sz val="10"/>
        <rFont val="Arial"/>
        <family val="2"/>
      </rPr>
      <t>/</t>
    </r>
    <r>
      <rPr>
        <b/>
        <u val="single"/>
        <sz val="10"/>
        <rFont val="Arial"/>
        <family val="2"/>
      </rPr>
      <t>fuel contained in the tank</t>
    </r>
    <r>
      <rPr>
        <b/>
        <sz val="10"/>
        <rFont val="Arial"/>
        <family val="2"/>
      </rPr>
      <t xml:space="preserve"> and </t>
    </r>
    <r>
      <rPr>
        <b/>
        <u val="single"/>
        <sz val="10"/>
        <rFont val="Arial"/>
        <family val="2"/>
      </rPr>
      <t>density</t>
    </r>
    <r>
      <rPr>
        <b/>
        <sz val="10"/>
        <rFont val="Arial"/>
        <family val="2"/>
      </rPr>
      <t xml:space="preserve"> for </t>
    </r>
    <r>
      <rPr>
        <b/>
        <u val="single"/>
        <sz val="10"/>
        <rFont val="Arial"/>
        <family val="2"/>
      </rPr>
      <t>specific aerodromes</t>
    </r>
    <r>
      <rPr>
        <b/>
        <sz val="10"/>
        <rFont val="Arial"/>
        <family val="2"/>
      </rPr>
      <t>.</t>
    </r>
  </si>
  <si>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</si>
  <si>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Uncertainty of measurement of fuel remaining in the tank</t>
  </si>
  <si>
    <t>Generic aircraft type (ICAO aircraft type designator)  and sub-type</t>
  </si>
  <si>
    <t>UncertValue</t>
  </si>
  <si>
    <t>unknown</t>
  </si>
  <si>
    <r>
      <t xml:space="preserve">Where </t>
    </r>
    <r>
      <rPr>
        <b/>
        <u val="single"/>
        <sz val="10"/>
        <rFont val="Arial"/>
        <family val="2"/>
      </rPr>
      <t>on-board systems</t>
    </r>
    <r>
      <rPr>
        <b/>
        <sz val="10"/>
        <rFont val="Arial"/>
        <family val="2"/>
      </rPr>
      <t xml:space="preserve"> are used for </t>
    </r>
    <r>
      <rPr>
        <b/>
        <u val="single"/>
        <sz val="10"/>
        <rFont val="Arial"/>
        <family val="2"/>
      </rPr>
      <t>measuring fuel uplifts</t>
    </r>
    <r>
      <rPr>
        <b/>
        <sz val="10"/>
        <rFont val="Arial"/>
        <family val="2"/>
      </rPr>
      <t xml:space="preserve"> and the </t>
    </r>
    <r>
      <rPr>
        <b/>
        <u val="single"/>
        <sz val="10"/>
        <rFont val="Arial"/>
        <family val="2"/>
      </rPr>
      <t>quantity remaining in the tank,</t>
    </r>
    <r>
      <rPr>
        <b/>
        <sz val="10"/>
        <rFont val="Arial"/>
        <family val="2"/>
      </rPr>
      <t xml:space="preserve"> please provide uncertainty associated with the on-board measurement equipment.</t>
    </r>
  </si>
  <si>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</si>
  <si>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</si>
  <si>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</si>
  <si>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</si>
  <si>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</si>
  <si>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</si>
  <si>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</si>
  <si>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</si>
  <si>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</si>
  <si>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</si>
  <si>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</si>
  <si>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</si>
  <si>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</si>
  <si>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</si>
  <si>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</si>
  <si>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</si>
  <si>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</si>
  <si>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</si>
  <si>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</si>
  <si>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</si>
  <si>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</si>
  <si>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</si>
  <si>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</si>
  <si>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</si>
  <si>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</si>
  <si>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</si>
  <si>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</si>
  <si>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</si>
  <si>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</si>
  <si>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</si>
  <si>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</si>
  <si>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</si>
  <si>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</si>
  <si>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</si>
  <si>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</si>
  <si>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</si>
  <si>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</si>
  <si>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</si>
  <si>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</si>
  <si>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</si>
  <si>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</si>
  <si>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</si>
  <si>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</si>
  <si>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</si>
  <si>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</si>
  <si>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</si>
  <si>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</si>
  <si>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</si>
  <si>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</si>
  <si>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</si>
  <si>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</si>
  <si>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</si>
  <si>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</si>
  <si>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</si>
  <si>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</si>
  <si>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</si>
  <si>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</si>
  <si>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</si>
  <si>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</si>
  <si>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</si>
  <si>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</si>
  <si>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</si>
  <si>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</si>
  <si>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</si>
  <si>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</si>
  <si>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</si>
  <si>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</si>
  <si>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</si>
  <si>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</si>
  <si>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</si>
  <si>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</si>
  <si>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</si>
  <si>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</si>
  <si>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</si>
  <si>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</si>
  <si>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</si>
  <si>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</si>
  <si>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</si>
  <si>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</si>
  <si>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</si>
  <si>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</si>
  <si>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</si>
  <si>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</si>
  <si>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</si>
  <si>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</si>
  <si>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</si>
  <si>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</si>
  <si>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</si>
  <si>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</si>
  <si>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</si>
  <si>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</si>
  <si>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</si>
  <si>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</si>
  <si>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</si>
  <si>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</si>
  <si>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</si>
  <si>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</si>
  <si>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</si>
  <si>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</si>
  <si>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</si>
  <si>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</si>
  <si>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</si>
  <si>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</si>
  <si>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</si>
  <si>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</si>
  <si>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</si>
  <si>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</si>
  <si>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</si>
  <si>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 xml:space="preserve">(g) </t>
  </si>
  <si>
    <t>(o)</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</si>
  <si>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</si>
  <si>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</si>
  <si>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</si>
  <si>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</si>
  <si>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</si>
  <si>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</si>
  <si>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</si>
  <si>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</si>
  <si>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&lt;&lt;&lt; If you have selected the t-km monitoring plan under 2(c), click here to proceed to section 3a &gt;&gt;&gt;</t>
  </si>
  <si>
    <t>Before you use this file, please carry out the following steps:</t>
  </si>
  <si>
    <t>Detail address to be provided by the Member State</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</si>
  <si>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</si>
  <si>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</si>
  <si>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</si>
  <si>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</si>
  <si>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</si>
  <si>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</si>
  <si>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</si>
  <si>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</si>
  <si>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</si>
  <si>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</si>
  <si>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</si>
  <si>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</si>
  <si>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</si>
  <si>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</si>
  <si>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</si>
  <si>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</si>
  <si>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</si>
  <si>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</si>
  <si>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</si>
  <si>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</si>
  <si>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</si>
  <si>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</si>
  <si>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</si>
  <si>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 xml:space="preserve">Iceland </t>
  </si>
  <si>
    <t xml:space="preserve">Norway </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</si>
  <si>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</si>
  <si>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</si>
  <si>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</si>
  <si>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</si>
  <si>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</si>
  <si>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</si>
  <si>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n/a</t>
  </si>
  <si>
    <t>notapplicable</t>
  </si>
  <si>
    <t xml:space="preserve">(f) </t>
  </si>
  <si>
    <t>Competent authority in this Member State:</t>
  </si>
  <si>
    <t>Environment Agency</t>
  </si>
  <si>
    <t>Ministry of Environment</t>
  </si>
  <si>
    <t>Civil Aviation Authority</t>
  </si>
  <si>
    <t>Ministry of Transport</t>
  </si>
  <si>
    <t>CompetentAuthorities</t>
  </si>
  <si>
    <t>In some Member States there is more than one Competent Authority dealing with the EU ETS for aircraft operators. Please enter the name of the appropriate authority, if applicable. Otherwise choose "n/a".</t>
  </si>
  <si>
    <t>pursuant to Art. 18a of the Directive.</t>
  </si>
  <si>
    <t>If a unique ICAO designator is not available, enter the identification for ATC purposes (tail numbers) of all the aircraft you operate as used in box 7 of the flight plan.  (Please separate each registration with a semicolon.) Otherwise enter "n/a" and proceed.</t>
  </si>
  <si>
    <t>AOC Issuing authority:</t>
  </si>
  <si>
    <t>Please enter the address of the aircraft operator, including postcode and country:</t>
  </si>
  <si>
    <t>Address Line 1</t>
  </si>
  <si>
    <t>Address Line 2</t>
  </si>
  <si>
    <t>City</t>
  </si>
  <si>
    <t>State/Province/Region</t>
  </si>
  <si>
    <t>Postcode/ZIP</t>
  </si>
  <si>
    <t>Country</t>
  </si>
  <si>
    <t>(m)</t>
  </si>
  <si>
    <t>Description of the activities of the aircraft operator falling under Annex I of the EU ETS Directive</t>
  </si>
  <si>
    <t>Please provide details of the ownership structure of your firm and whether you have subsidiaries or parent companies</t>
  </si>
  <si>
    <t>(n)</t>
  </si>
  <si>
    <t>corrected typo in 'Guidelines and conditions'!C5</t>
  </si>
  <si>
    <t>Commercial air transport operators: Please attach a copy of Annex I of your AOC to this monitoring plan as evidence.</t>
  </si>
  <si>
    <t>Column for automati-sation</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</si>
  <si>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</si>
  <si>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</si>
  <si>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</si>
  <si>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</si>
  <si>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</si>
  <si>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</si>
  <si>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</si>
  <si>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This Monitoring Plan must be submitted to your Competent Authority to the following address:</t>
  </si>
  <si>
    <t>If different to the information given above in part (k), please enter the contact address of the aircraft operator (including postcode) in the administering Member State, if any:</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</si>
  <si>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</si>
  <si>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</si>
  <si>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</si>
  <si>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</si>
  <si>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</si>
  <si>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</si>
  <si>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</si>
  <si>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</si>
  <si>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</si>
  <si>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</si>
  <si>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</si>
  <si>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</si>
  <si>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</si>
  <si>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</si>
  <si>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</si>
  <si>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</si>
  <si>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</si>
  <si>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</si>
  <si>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</si>
  <si>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</si>
  <si>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</si>
  <si>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</si>
  <si>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</si>
  <si>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</si>
  <si>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</si>
  <si>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</si>
  <si>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</si>
  <si>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r>
      <t xml:space="preserve">Please detail the systems in place to keep an updated detailed </t>
    </r>
    <r>
      <rPr>
        <i/>
        <u val="single"/>
        <sz val="8"/>
        <color indexed="18"/>
        <rFont val="Arial"/>
        <family val="2"/>
      </rPr>
      <t xml:space="preserve">list of flights </t>
    </r>
    <r>
      <rPr>
        <i/>
        <sz val="8"/>
        <color indexed="18"/>
        <rFont val="Arial"/>
        <family val="2"/>
      </rPr>
      <t>during the monitoring period which are included/excluded from EU ETS, as well as the procedures in place to ensure completeness and non-duplication of data.</t>
    </r>
  </si>
  <si>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</si>
  <si>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</si>
  <si>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</si>
  <si>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</si>
  <si>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</si>
  <si>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</si>
  <si>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</si>
  <si>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</si>
  <si>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</si>
  <si>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</si>
  <si>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</si>
  <si>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</si>
  <si>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</si>
  <si>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</si>
  <si>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</si>
  <si>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</si>
  <si>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</si>
  <si>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</si>
  <si>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</si>
  <si>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</si>
  <si>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</si>
  <si>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</si>
  <si>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</si>
  <si>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</si>
  <si>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</si>
  <si>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r>
      <t>Note</t>
    </r>
    <r>
      <rPr>
        <i/>
        <sz val="8"/>
        <color indexed="62"/>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</si>
  <si>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t>Generic aircraft type (ICAO aircraft type designator) and sub-type</t>
  </si>
  <si>
    <t>Method to determine actual density values of fuel uplifts</t>
  </si>
  <si>
    <t>Method to determine actual density values of fuel in tanks</t>
  </si>
  <si>
    <t>Location of evidence of routine checks of the fuel measurement systems</t>
  </si>
  <si>
    <t>You must implement and keep records of all modifications to the monitoring plan in accordance with Article 16 of the MRR.</t>
  </si>
  <si>
    <t>Member State-specific guidance is listed here:</t>
  </si>
  <si>
    <r>
      <t xml:space="preserve">The items specified below should ensure the completeness of monitoring and reporting of the emissions of all aircraft used during the monitoring year, including </t>
    </r>
    <r>
      <rPr>
        <i/>
        <u val="single"/>
        <sz val="8"/>
        <color indexed="18"/>
        <rFont val="Arial"/>
        <family val="2"/>
      </rPr>
      <t>owned</t>
    </r>
    <r>
      <rPr>
        <i/>
        <sz val="8"/>
        <color indexed="18"/>
        <rFont val="Arial"/>
        <family val="2"/>
      </rPr>
      <t xml:space="preserve"> aircraft</t>
    </r>
    <r>
      <rPr>
        <i/>
        <sz val="8"/>
        <color indexed="18"/>
        <rFont val="Arial"/>
        <family val="2"/>
      </rPr>
      <t xml:space="preserve">, </t>
    </r>
    <r>
      <rPr>
        <i/>
        <sz val="8"/>
        <color indexed="18"/>
        <rFont val="Arial"/>
        <family val="2"/>
      </rPr>
      <t xml:space="preserve">as well as </t>
    </r>
    <r>
      <rPr>
        <i/>
        <u val="single"/>
        <sz val="8"/>
        <color indexed="18"/>
        <rFont val="Arial"/>
        <family val="2"/>
      </rPr>
      <t>leased-in</t>
    </r>
    <r>
      <rPr>
        <i/>
        <sz val="8"/>
        <color indexed="18"/>
        <rFont val="Arial"/>
        <family val="2"/>
      </rPr>
      <t xml:space="preserve"> aircraft.</t>
    </r>
  </si>
  <si>
    <t>Please provide evidence that each source stream meets the overall uncertainty threshold as stipulated in table 7(c) above.</t>
  </si>
  <si>
    <t>conform with Standard (EN, ISO...)</t>
  </si>
  <si>
    <t>Is laboratory EN ISO/IEC17025 accredited for this analysis?</t>
  </si>
  <si>
    <t>If no, reference evidence to be submitted</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</si>
  <si>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</si>
  <si>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</si>
  <si>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details about the procedures used to ensure regular internal reviews and validation of data.</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</si>
  <si>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</si>
  <si>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Where deviations are observed, corrective actions must be taken in accordance with Article 63 of the MRR.</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</si>
  <si>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</si>
  <si>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Please specify the name or reference of the Commission approved tool used to estimate fuel consumption.</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</si>
  <si>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</si>
  <si>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</si>
  <si>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</si>
  <si>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</si>
  <si>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</si>
  <si>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</si>
  <si>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</si>
  <si>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</si>
  <si>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</si>
  <si>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</si>
  <si>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</si>
  <si>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</si>
  <si>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</si>
  <si>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</si>
  <si>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</si>
  <si>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</si>
  <si>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</si>
  <si>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</si>
  <si>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</si>
  <si>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</si>
  <si>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</si>
  <si>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</si>
  <si>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</si>
  <si>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</si>
  <si>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</si>
  <si>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</si>
  <si>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</si>
  <si>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</si>
  <si>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</si>
  <si>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</si>
  <si>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</si>
  <si>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</si>
  <si>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</si>
  <si>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</si>
  <si>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</si>
  <si>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</si>
  <si>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</si>
  <si>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</si>
  <si>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</si>
  <si>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</si>
  <si>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</si>
  <si>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</si>
  <si>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</si>
  <si>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</si>
  <si>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</si>
  <si>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</si>
  <si>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</si>
  <si>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</si>
  <si>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</si>
  <si>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</si>
  <si>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</si>
  <si>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</si>
  <si>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</si>
  <si>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</si>
  <si>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</si>
  <si>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</si>
  <si>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</si>
  <si>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</si>
  <si>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</si>
  <si>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</si>
  <si>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</si>
  <si>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</si>
  <si>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</si>
  <si>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r>
      <t>Provide suitable information to support the fact that you operate fewer than 243 flights per period for three consecutive four-month periods or that your annual emissions are lower than 25 000 tonnes of CO</t>
    </r>
    <r>
      <rPr>
        <i/>
        <vertAlign val="subscript"/>
        <sz val="8"/>
        <rFont val="Arial"/>
        <family val="2"/>
      </rPr>
      <t>2</t>
    </r>
    <r>
      <rPr>
        <i/>
        <sz val="8"/>
        <rFont val="Arial"/>
        <family val="2"/>
      </rPr>
      <t xml:space="preserve"> per year. Where necessary, you can attach further documents (see Section 15).</t>
    </r>
  </si>
  <si>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</si>
  <si>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</si>
  <si>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</si>
  <si>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</si>
  <si>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</si>
  <si>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</si>
  <si>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</si>
  <si>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</si>
  <si>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</si>
  <si>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</si>
  <si>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</si>
  <si>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</si>
  <si>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</si>
  <si>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</si>
  <si>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</si>
  <si>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</si>
  <si>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</si>
  <si>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</si>
  <si>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</si>
  <si>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</si>
  <si>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</si>
  <si>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</si>
  <si>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</si>
  <si>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</si>
  <si>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</si>
  <si>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</si>
  <si>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</si>
  <si>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</si>
  <si>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</si>
  <si>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</si>
  <si>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</si>
  <si>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</si>
  <si>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</si>
  <si>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</si>
  <si>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</si>
  <si>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</si>
  <si>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</si>
  <si>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</si>
  <si>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</si>
  <si>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</si>
  <si>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</si>
  <si>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</si>
  <si>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</si>
  <si>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</si>
  <si>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</si>
  <si>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</si>
  <si>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</si>
  <si>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</si>
  <si>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</si>
  <si>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</si>
  <si>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</si>
  <si>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</si>
  <si>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</si>
  <si>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</si>
  <si>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</si>
  <si>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</si>
  <si>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</si>
  <si>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</si>
  <si>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</si>
  <si>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</si>
  <si>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</si>
  <si>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</si>
  <si>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</si>
  <si>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</si>
  <si>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</si>
  <si>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</si>
  <si>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</si>
  <si>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</si>
  <si>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</si>
  <si>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</si>
  <si>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</si>
  <si>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</si>
  <si>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</si>
  <si>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</si>
  <si>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</si>
  <si>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</si>
  <si>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</si>
  <si>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</si>
  <si>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</si>
  <si>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</si>
  <si>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</si>
  <si>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</si>
  <si>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</si>
  <si>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</si>
  <si>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</si>
  <si>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</si>
  <si>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</si>
  <si>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</si>
  <si>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</si>
  <si>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</si>
  <si>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</si>
  <si>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</si>
  <si>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</si>
  <si>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</si>
  <si>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</si>
  <si>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</si>
  <si>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</si>
  <si>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</si>
  <si>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</si>
  <si>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</si>
  <si>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</si>
  <si>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</si>
  <si>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</si>
  <si>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</si>
  <si>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</si>
  <si>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</si>
  <si>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</si>
  <si>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</si>
  <si>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</si>
  <si>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</si>
  <si>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</si>
  <si>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</si>
  <si>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</si>
  <si>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</si>
  <si>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</si>
  <si>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</si>
  <si>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</si>
  <si>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</si>
  <si>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</si>
  <si>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</si>
  <si>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</si>
  <si>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</si>
  <si>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</si>
  <si>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</si>
  <si>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</si>
  <si>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</si>
  <si>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</si>
  <si>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</si>
  <si>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</si>
  <si>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</si>
  <si>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</si>
  <si>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</si>
  <si>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</si>
  <si>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</si>
  <si>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</si>
  <si>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</si>
  <si>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</si>
  <si>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</si>
  <si>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</si>
  <si>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</si>
  <si>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</si>
  <si>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</si>
  <si>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</si>
  <si>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</si>
  <si>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</si>
  <si>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</si>
  <si>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</si>
  <si>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</si>
  <si>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</si>
  <si>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</si>
  <si>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</si>
  <si>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</si>
  <si>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</si>
  <si>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</si>
  <si>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</si>
  <si>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</si>
  <si>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</si>
  <si>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r>
      <t>Please confirm whether you operate fewer than 243 flights per period for three consecutive four-month periods; or operate flights with total annual fossil CO</t>
    </r>
    <r>
      <rPr>
        <b/>
        <vertAlign val="subscript"/>
        <sz val="10"/>
        <rFont val="Arial"/>
        <family val="2"/>
      </rPr>
      <t>2</t>
    </r>
    <r>
      <rPr>
        <b/>
        <sz val="10"/>
        <rFont val="Arial"/>
        <family val="2"/>
      </rPr>
      <t xml:space="preserve"> emissions lower than 25 000 tonnes per year?</t>
    </r>
  </si>
  <si>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</si>
  <si>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</si>
  <si>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</si>
  <si>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</si>
  <si>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</si>
  <si>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</si>
  <si>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</si>
  <si>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</si>
  <si>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</si>
  <si>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</si>
  <si>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</si>
  <si>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</si>
  <si>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</si>
  <si>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</si>
  <si>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</si>
  <si>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</si>
  <si>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</si>
  <si>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</si>
  <si>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</si>
  <si>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</si>
  <si>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</si>
  <si>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</si>
  <si>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</si>
  <si>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</si>
  <si>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</si>
  <si>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</si>
  <si>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</si>
  <si>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</si>
  <si>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</si>
  <si>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</si>
  <si>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</si>
  <si>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</si>
  <si>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</si>
  <si>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</si>
  <si>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</si>
  <si>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</si>
  <si>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</si>
  <si>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</si>
  <si>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</si>
  <si>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</si>
  <si>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</si>
  <si>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</si>
  <si>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</si>
  <si>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</si>
  <si>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</si>
  <si>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</si>
  <si>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</si>
  <si>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</si>
  <si>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</si>
  <si>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</si>
  <si>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</si>
  <si>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</si>
  <si>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</si>
  <si>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</si>
  <si>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</si>
  <si>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</si>
  <si>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</si>
  <si>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</si>
  <si>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</si>
  <si>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</si>
  <si>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</si>
  <si>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</si>
  <si>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</si>
  <si>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</si>
  <si>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</si>
  <si>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</si>
  <si>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</si>
  <si>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</si>
  <si>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</si>
  <si>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</si>
  <si>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</si>
  <si>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</si>
  <si>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</si>
  <si>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</si>
  <si>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</si>
  <si>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</si>
  <si>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</si>
  <si>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</si>
  <si>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</si>
  <si>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</si>
  <si>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</si>
  <si>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</si>
  <si>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</si>
  <si>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</si>
  <si>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</si>
  <si>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</si>
  <si>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</si>
  <si>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</si>
  <si>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</si>
  <si>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</si>
  <si>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</si>
  <si>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</si>
  <si>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</si>
  <si>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</si>
  <si>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</si>
  <si>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</si>
  <si>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</si>
  <si>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</si>
  <si>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</si>
  <si>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</si>
  <si>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</si>
  <si>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</si>
  <si>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</si>
  <si>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</si>
  <si>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</si>
  <si>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</si>
  <si>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</si>
  <si>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</si>
  <si>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</si>
  <si>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</si>
  <si>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</si>
  <si>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</si>
  <si>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</si>
  <si>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</si>
  <si>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</si>
  <si>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</si>
  <si>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</si>
  <si>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</si>
  <si>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</si>
  <si>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</si>
  <si>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</si>
  <si>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</si>
  <si>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</si>
  <si>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</si>
  <si>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</si>
  <si>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</si>
  <si>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</si>
  <si>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</si>
  <si>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</si>
  <si>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</si>
  <si>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</si>
  <si>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</si>
  <si>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</si>
  <si>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</si>
  <si>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</si>
  <si>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</si>
  <si>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</si>
  <si>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</si>
  <si>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</si>
  <si>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</si>
  <si>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</si>
  <si>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</si>
  <si>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</si>
  <si>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</si>
  <si>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</si>
  <si>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</si>
  <si>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</si>
  <si>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 xml:space="preserve">
</t>
  </si>
  <si>
    <t>Where a unique ICAO designator for ATC purposes is not available, please provide the aircraft registration markings used in the call sign for ATC purposes for the aircraft you operate.</t>
  </si>
  <si>
    <t>Please continue on a separate sheet if required.</t>
  </si>
  <si>
    <r>
      <t xml:space="preserve">Please provide details about the systems, procedures and responsibilities used to track the completeness of the list of </t>
    </r>
    <r>
      <rPr>
        <b/>
        <u val="single"/>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</si>
  <si>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val="single"/>
        <sz val="10"/>
        <rFont val="Arial"/>
        <family val="2"/>
      </rPr>
      <t>list of flights</t>
    </r>
    <r>
      <rPr>
        <b/>
        <sz val="10"/>
        <rFont val="Arial"/>
        <family val="2"/>
      </rPr>
      <t xml:space="preserve"> operated under the unique designator by aerodrome pair.</t>
    </r>
  </si>
  <si>
    <t>This identifier can be found on the list published by the Commission pursuant to Article 18a(3) of the EU ETS Directive.</t>
  </si>
  <si>
    <t>Please provide details about the procedures for determining whether flights are covered by Annex I of the Directive, ensuring completeness and avoiding double counting.</t>
  </si>
  <si>
    <t xml:space="preserve">(e) </t>
  </si>
  <si>
    <t>Jet kerosene (Jet A1 or Jet A)</t>
  </si>
  <si>
    <t>Jet gasoline (Jet B)</t>
  </si>
  <si>
    <t>Aviation gasoline (AvGas)</t>
  </si>
  <si>
    <t>Alternatives</t>
  </si>
  <si>
    <r>
      <t>% of total estimated CO</t>
    </r>
    <r>
      <rPr>
        <b/>
        <vertAlign val="subscript"/>
        <sz val="8"/>
        <rFont val="Arial"/>
        <family val="2"/>
      </rPr>
      <t>2</t>
    </r>
    <r>
      <rPr>
        <b/>
        <sz val="8"/>
        <rFont val="Arial"/>
        <family val="2"/>
      </rPr>
      <t xml:space="preserve"> emissions </t>
    </r>
  </si>
  <si>
    <r>
      <t>Estimated annual fossil CO</t>
    </r>
    <r>
      <rPr>
        <b/>
        <vertAlign val="subscript"/>
        <sz val="8"/>
        <rFont val="Arial"/>
        <family val="2"/>
      </rPr>
      <t>2</t>
    </r>
    <r>
      <rPr>
        <b/>
        <sz val="8"/>
        <rFont val="Arial"/>
        <family val="2"/>
      </rPr>
      <t xml:space="preserve"> emissions from each fuel</t>
    </r>
  </si>
  <si>
    <t>Tier number</t>
  </si>
  <si>
    <t>Fuel consumption uncertainty</t>
  </si>
  <si>
    <t>Total for all fuel types:</t>
  </si>
  <si>
    <t>Difference:</t>
  </si>
  <si>
    <t>UncertTierResult</t>
  </si>
  <si>
    <t>Complete the following table with information about the procedure used to ensure that the total uncertainty of fuel measurements will comply with the requirements of the selected tier.</t>
  </si>
  <si>
    <t>Complete the following table with information about the procedure used to ensure regular cross-checks between uplift quantity as provided by invoices and uplift quantity indicated by on-board measurement.</t>
  </si>
  <si>
    <t>NCV, EF &amp; bio</t>
  </si>
  <si>
    <t>If applicable, please provide a description of the procedure used to determine the emission factors, net calorific values and biomass content of alternative fuels (source streams).</t>
  </si>
  <si>
    <t>For each source stream, succinctly describe the approach to be used for sampling fuels and materials for the determination of emission factor, net calorific value and biomass content  for each fuel or material batch</t>
  </si>
  <si>
    <t>For each source stream, succinctly describe the approach to be used for analysing fuels and materials for the determination of emission factor, net calorific value and biomass content for each fuel or material batch (if applicable to the selected tier).</t>
  </si>
  <si>
    <r>
      <t xml:space="preserve">If applicable, please describe the approaches used for </t>
    </r>
    <r>
      <rPr>
        <b/>
        <u val="single"/>
        <sz val="10"/>
        <rFont val="Arial"/>
        <family val="2"/>
      </rPr>
      <t>sampling</t>
    </r>
    <r>
      <rPr>
        <u val="single"/>
        <sz val="10"/>
        <rFont val="Arial"/>
        <family val="2"/>
      </rPr>
      <t xml:space="preserve"> </t>
    </r>
    <r>
      <rPr>
        <b/>
        <sz val="10"/>
        <rFont val="Arial"/>
        <family val="2"/>
      </rPr>
      <t>batches of alternative fuels.</t>
    </r>
  </si>
  <si>
    <r>
      <t xml:space="preserve">If applicable, please describe the approaches used to </t>
    </r>
    <r>
      <rPr>
        <b/>
        <u val="single"/>
        <sz val="10"/>
        <rFont val="Arial"/>
        <family val="2"/>
      </rPr>
      <t>analyse</t>
    </r>
    <r>
      <rPr>
        <b/>
        <sz val="10"/>
        <rFont val="Arial"/>
        <family val="2"/>
      </rPr>
      <t xml:space="preserve"> alternative fuels (including biofuels) for the determination of net calorific value, emission factors and biogenic content (as relevant).</t>
    </r>
  </si>
  <si>
    <t>&lt;&lt;&lt; Go to Section 9 if eligible for simplified calculation &gt;&gt;&gt;</t>
  </si>
  <si>
    <t>Please provide a short description of the methodology to treat data gaps regarding other parameters than fuel consumption, if applicable.</t>
  </si>
  <si>
    <t>ManSys</t>
  </si>
  <si>
    <t>Please provide a brief description of the method to be used to estimate fuel consumption when data is missing according to the conditions as outlined above.</t>
  </si>
  <si>
    <t>Please reference the file/document attached to your monitoring plan in the box below.</t>
  </si>
  <si>
    <t>(j)</t>
  </si>
  <si>
    <t>(k)</t>
  </si>
  <si>
    <t>(l)</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</si>
  <si>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</si>
  <si>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</si>
  <si>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</si>
  <si>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</si>
  <si>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</si>
  <si>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</si>
  <si>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</si>
  <si>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</si>
  <si>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</si>
  <si>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</si>
  <si>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</si>
  <si>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</si>
  <si>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</si>
  <si>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</si>
  <si>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</si>
  <si>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</si>
  <si>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</si>
  <si>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</si>
  <si>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</si>
  <si>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r>
      <t xml:space="preserve">Please provide a list of the aircraft types operated at the </t>
    </r>
    <r>
      <rPr>
        <b/>
        <u val="single"/>
        <sz val="10"/>
        <rFont val="Arial"/>
        <family val="2"/>
      </rPr>
      <t>time of submission of this monitoring plan</t>
    </r>
    <r>
      <rPr>
        <b/>
        <sz val="10"/>
        <rFont val="Arial"/>
        <family val="2"/>
      </rPr>
      <t>.</t>
    </r>
  </si>
  <si>
    <t>ANNUAL EMISSIONS MONITORING PLAN</t>
  </si>
  <si>
    <t>Activity data</t>
  </si>
  <si>
    <t>Uncertainty assessment</t>
  </si>
  <si>
    <t>Emission factors</t>
  </si>
  <si>
    <t>Simplified calculation of CO2 emissions</t>
  </si>
  <si>
    <t>Data Gaps</t>
  </si>
  <si>
    <t>Eligibility for simplified approaches</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</si>
  <si>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</si>
  <si>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</si>
  <si>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</si>
  <si>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</si>
  <si>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aviation gasoline (AvGas)</t>
  </si>
  <si>
    <t>Biofuel</t>
  </si>
  <si>
    <t>other alternative fuel</t>
  </si>
  <si>
    <t>jet kerosene
(Jet A1 or Jet A)</t>
  </si>
  <si>
    <t>jet gasoline 
(Jet B)</t>
  </si>
  <si>
    <t xml:space="preserve">
Generic aircraft type 
(ICAO aircraft type designator)</t>
  </si>
  <si>
    <t xml:space="preserve">
Sub-type (optional input)</t>
  </si>
  <si>
    <t xml:space="preserve">
Estimated number of aircraft to be operated</t>
  </si>
  <si>
    <t xml:space="preserve">
Number of aircraft operated at time of submission</t>
  </si>
  <si>
    <t>&lt;&lt;&lt; Click here to proceed to section 9 "Simplified Calculation" &gt;&gt;&gt;</t>
  </si>
  <si>
    <t>Eligibility for simplified procedures for small emitters</t>
  </si>
  <si>
    <r>
      <t>tonnes CO</t>
    </r>
    <r>
      <rPr>
        <b/>
        <vertAlign val="subscript"/>
        <sz val="8"/>
        <rFont val="Arial"/>
        <family val="2"/>
      </rPr>
      <t>2</t>
    </r>
  </si>
  <si>
    <t>Control Activities</t>
  </si>
  <si>
    <t>The figure should only include those flights, which are covered by EU ETS.</t>
  </si>
  <si>
    <t>Method 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</si>
  <si>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</si>
  <si>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Method B</t>
  </si>
  <si>
    <t>Actual fuel consumption for each flight (tonnes) = Amount of fuel remaining in aircraft tanks at block-on at the end of the previous flight (tonnes) + Fuel uplift for the flight (tonnes) - Amount of fuel contained in tanks at block-on at the end of the flight (tonnes)</t>
  </si>
  <si>
    <t>Method (A/B)</t>
  </si>
  <si>
    <t>Data source used to determine fuel uplift</t>
  </si>
  <si>
    <t>Methods for transmitting, storing and retrieving data</t>
  </si>
  <si>
    <t>Please continue on a separate sheet as required.</t>
  </si>
  <si>
    <t xml:space="preserve">
</t>
  </si>
  <si>
    <t>http://ec.europa.eu/clima/policies/transport/aviation/index_en.htm</t>
  </si>
  <si>
    <t>http://ec.europa.eu/clima/policies/ets/monitoring/index_en.htm</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</si>
  <si>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</si>
  <si>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</si>
  <si>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</si>
  <si>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</si>
  <si>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Taken from fuel supplier (delivery notes or invoices)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</si>
  <si>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</si>
  <si>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</si>
  <si>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</si>
  <si>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Type of deviation</t>
  </si>
  <si>
    <t>Justification of special circumstances</t>
  </si>
  <si>
    <t>Aerodromes for which deviation applies</t>
  </si>
  <si>
    <t>Uncertainty Assessment</t>
  </si>
  <si>
    <t>Are fuel uplifts determined solely by the invoiced quantity of fuel or other appropriate information provided by the supplier?</t>
  </si>
  <si>
    <t>If no:</t>
  </si>
  <si>
    <t>Measurement equipment
uncertainty
(+/-%)</t>
  </si>
  <si>
    <t>Please identify the main sources of uncertainty and their associated levels of uncertainty for your fuel consumption measurements.</t>
  </si>
  <si>
    <t>Source of uncertainty</t>
  </si>
  <si>
    <t>Level of uncertainty</t>
  </si>
  <si>
    <t>Comments on level of uncertainty</t>
  </si>
  <si>
    <t>Please provide details about the uncertainty threshold you intend to meet for each source stream (fuel type).</t>
  </si>
  <si>
    <t>Source stream (Fuel type)</t>
  </si>
  <si>
    <t>Source stream classification</t>
  </si>
  <si>
    <t>Std Fuels</t>
  </si>
  <si>
    <t>Jet kerosene</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</si>
  <si>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</si>
  <si>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Jet gasoline</t>
  </si>
  <si>
    <t>Aviation gasoline</t>
  </si>
  <si>
    <t>Alternative</t>
  </si>
  <si>
    <t>Biofuels</t>
  </si>
  <si>
    <t>Please confirm that you will use the following standard emission factors for commercial standard aviation fuels</t>
  </si>
  <si>
    <t>Type of aviation fuel</t>
  </si>
  <si>
    <t>Confirm</t>
  </si>
  <si>
    <t>Source stream (fuel type)</t>
  </si>
  <si>
    <t>Parameter</t>
  </si>
  <si>
    <t>Description</t>
  </si>
  <si>
    <t>Frequency</t>
  </si>
  <si>
    <t>Name of laboratory</t>
  </si>
  <si>
    <t>Analytical procedures</t>
  </si>
  <si>
    <r>
      <t>CALCULATION OF CO</t>
    </r>
    <r>
      <rPr>
        <b/>
        <vertAlign val="subscript"/>
        <sz val="14"/>
        <rFont val="Arial"/>
        <family val="2"/>
      </rPr>
      <t>2</t>
    </r>
    <r>
      <rPr>
        <b/>
        <sz val="14"/>
        <rFont val="Arial"/>
        <family val="2"/>
      </rPr>
      <t xml:space="preserve"> EMISSIONS </t>
    </r>
  </si>
  <si>
    <r>
      <t xml:space="preserve">Please specify the methodology used to measure fuel consumption for </t>
    </r>
    <r>
      <rPr>
        <b/>
        <u val="single"/>
        <sz val="10"/>
        <rFont val="Arial"/>
        <family val="2"/>
      </rPr>
      <t>each aircraft type</t>
    </r>
    <r>
      <rPr>
        <b/>
        <sz val="10"/>
        <rFont val="Arial"/>
        <family val="2"/>
      </rPr>
      <t>.</t>
    </r>
  </si>
  <si>
    <r>
      <t>Default IPCC value
(tonnes CO</t>
    </r>
    <r>
      <rPr>
        <b/>
        <vertAlign val="subscript"/>
        <sz val="8"/>
        <rFont val="Arial"/>
        <family val="2"/>
      </rPr>
      <t xml:space="preserve">2 </t>
    </r>
    <r>
      <rPr>
        <b/>
        <sz val="8"/>
        <rFont val="Arial"/>
        <family val="2"/>
      </rPr>
      <t>/tonne fuel)</t>
    </r>
  </si>
  <si>
    <t>Simplified calculation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</si>
  <si>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</si>
  <si>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</si>
  <si>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&lt;&lt;&lt; If you have selected the t-km monitoring plan under 2(c), click here to proceed to section 4 &gt;&gt;&gt;</t>
  </si>
  <si>
    <t>Version comments</t>
  </si>
  <si>
    <t>presented in WG3</t>
  </si>
  <si>
    <t>draft published on Web</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</si>
  <si>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</si>
  <si>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</si>
  <si>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For each aircraft type you have to specify which fuels will be used (which "source streams" will be associated with the emission sources). You can do that by entering "1" or "TRUE" in the appropriate fields. Leave the field blank if the fuel is not used.</t>
  </si>
  <si>
    <r>
      <t xml:space="preserve">If the chosen methodology (Method A/Method B) is not applied for </t>
    </r>
    <r>
      <rPr>
        <b/>
        <u val="single"/>
        <sz val="10"/>
        <rFont val="Arial"/>
        <family val="2"/>
      </rPr>
      <t>all aircraft types</t>
    </r>
    <r>
      <rPr>
        <b/>
        <sz val="10"/>
        <rFont val="Arial"/>
        <family val="2"/>
      </rPr>
      <t xml:space="preserve">, please provide a justification for this approach </t>
    </r>
    <r>
      <rPr>
        <b/>
        <sz val="10"/>
        <rFont val="Arial"/>
        <family val="2"/>
      </rPr>
      <t>in the box below</t>
    </r>
  </si>
  <si>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</si>
  <si>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</si>
  <si>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</si>
  <si>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</si>
  <si>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</si>
  <si>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</si>
  <si>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r>
      <t>SIMPLIFIED CALCULATION OF CO</t>
    </r>
    <r>
      <rPr>
        <b/>
        <vertAlign val="subscript"/>
        <sz val="14"/>
        <rFont val="Arial"/>
        <family val="2"/>
      </rPr>
      <t>2</t>
    </r>
    <r>
      <rPr>
        <b/>
        <sz val="14"/>
        <rFont val="Arial"/>
        <family val="2"/>
      </rPr>
      <t xml:space="preserve"> EMISSIONS</t>
    </r>
  </si>
  <si>
    <r>
      <t>Default IPCC value (tCO</t>
    </r>
    <r>
      <rPr>
        <b/>
        <vertAlign val="subscript"/>
        <sz val="8"/>
        <rFont val="Arial"/>
        <family val="2"/>
      </rPr>
      <t xml:space="preserve">2 </t>
    </r>
    <r>
      <rPr>
        <b/>
        <sz val="8"/>
        <rFont val="Arial"/>
        <family val="2"/>
      </rPr>
      <t>/ t)</t>
    </r>
  </si>
  <si>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</si>
  <si>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</si>
  <si>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</si>
  <si>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</si>
  <si>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</si>
  <si>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</si>
  <si>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</si>
  <si>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</si>
  <si>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</si>
  <si>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</si>
  <si>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</si>
  <si>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</si>
  <si>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</si>
  <si>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</si>
  <si>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</si>
  <si>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</si>
  <si>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</si>
  <si>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</si>
  <si>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</si>
  <si>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This monitoring plan was submitted by:</t>
  </si>
  <si>
    <t>TEXT (Language Version)</t>
  </si>
  <si>
    <t>English Version (Original)</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</si>
  <si>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</si>
  <si>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</si>
  <si>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</si>
  <si>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</si>
  <si>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</si>
  <si>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</si>
  <si>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</si>
  <si>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</si>
  <si>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</si>
  <si>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</si>
  <si>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</si>
  <si>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</si>
  <si>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</si>
  <si>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</si>
  <si>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</si>
  <si>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</si>
  <si>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</si>
  <si>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</si>
  <si>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Update by COM for EFTA countries</t>
  </si>
  <si>
    <t>Update by Task force / UK</t>
  </si>
  <si>
    <t>?</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</si>
  <si>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</si>
  <si>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</si>
  <si>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</si>
  <si>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</si>
  <si>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</si>
  <si>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</si>
  <si>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</si>
  <si>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</si>
  <si>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</si>
  <si>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</si>
  <si>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Euconst_MPReferenceDateTypes</t>
  </si>
  <si>
    <t>Directive 2003/87/EC, as amended most recently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</si>
  <si>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t>The Directive can be downloaded from:</t>
  </si>
  <si>
    <t>http://eur-lex.europa.eu/LexUriServ/LexUriServ.do?uri=CONSLEG:2003L0087:20090625:EN:PDF</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</si>
  <si>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</si>
  <si>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</si>
  <si>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</si>
  <si>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</si>
  <si>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</si>
  <si>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 xml:space="preserve">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t>
  </si>
  <si>
    <t xml:space="preserve">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
</t>
  </si>
  <si>
    <t>Accordingly, all references to Member States in this template should be interpreted as including all 30 (31 from 2013) EEA States. The EEA comprises the 27 (28 from 2013) EU Member States, Iceland, Liechtenstein and Norway.</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</si>
  <si>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</si>
  <si>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</si>
  <si>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The CA may contact you to discuss modifications to your monitoring plan to ensure the accurate and verifiable monitoring and reporting of annual emissions, according to the general and specific requirements of the MRR. Not 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</si>
  <si>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</si>
  <si>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http://ec.europa.eu/clima/policies/ets/index_en.htm</t>
  </si>
  <si>
    <t>Green fields show automatically calculated results. Red text indicates error messages (missing data etc).</t>
  </si>
  <si>
    <t>Shaded fields indicate that an input in another field makes the input here irrelevant.</t>
  </si>
  <si>
    <t>Light yellow fields indicate input fields.</t>
  </si>
  <si>
    <t>Please add more lines if necessary</t>
  </si>
  <si>
    <t>rejected by competent authority</t>
  </si>
  <si>
    <t>working draft</t>
  </si>
  <si>
    <t>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</si>
  <si>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</si>
  <si>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</si>
  <si>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</si>
  <si>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</si>
  <si>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</si>
  <si>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</si>
  <si>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</si>
  <si>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</si>
  <si>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</si>
  <si>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</si>
  <si>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</si>
  <si>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</si>
  <si>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</si>
  <si>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</si>
  <si>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r>
      <t>Operators who are considered to be small emitters may choose to use simplified procedures to estimate fuel consumption using tools implemented by Eurocontrol or another relevant organisation</t>
    </r>
    <r>
      <rPr>
        <i/>
        <sz val="8"/>
        <color indexed="18"/>
        <rFont val="Arial"/>
        <family val="2"/>
      </rPr>
      <t>. In this case, complete the worksheet "simplified calculation" instead of the worksheet "calculation".</t>
    </r>
  </si>
  <si>
    <t>&lt;&lt;&lt; If you have chosen "False", please continue directly to section 6. &gt;&gt;&gt;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</si>
  <si>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</si>
  <si>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</si>
  <si>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Entries here are only required / allowed if you have entered in section 5(b) that you intend to use simplified procedures to estimate fuel consumption.</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</si>
  <si>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</si>
  <si>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</si>
  <si>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</si>
  <si>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</si>
  <si>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r>
      <t>Diagram reference</t>
    </r>
    <r>
      <rPr>
        <sz val="8"/>
        <rFont val="Arial"/>
        <family val="2"/>
      </rPr>
      <t xml:space="preserve"> (where applicable)</t>
    </r>
  </si>
  <si>
    <r>
      <t>Post</t>
    </r>
    <r>
      <rPr>
        <sz val="8"/>
        <rFont val="Arial"/>
        <family val="2"/>
      </rPr>
      <t xml:space="preserve"> or </t>
    </r>
    <r>
      <rPr>
        <u val="single"/>
        <sz val="8"/>
        <rFont val="Arial"/>
        <family val="2"/>
      </rPr>
      <t>department</t>
    </r>
    <r>
      <rPr>
        <sz val="8"/>
        <rFont val="Arial"/>
        <family val="2"/>
      </rPr>
      <t xml:space="preserve"> responsible for the procedure and for any data generated</t>
    </r>
  </si>
  <si>
    <r>
      <t>Name of IT system</t>
    </r>
    <r>
      <rPr>
        <sz val="8"/>
        <rFont val="Arial"/>
        <family val="2"/>
      </rPr>
      <t xml:space="preserve"> used (where applicable).</t>
    </r>
  </si>
  <si>
    <r>
      <t xml:space="preserve">List of </t>
    </r>
    <r>
      <rPr>
        <u val="single"/>
        <sz val="8"/>
        <rFont val="Arial"/>
        <family val="2"/>
      </rPr>
      <t>EN</t>
    </r>
    <r>
      <rPr>
        <sz val="8"/>
        <rFont val="Arial"/>
        <family val="2"/>
      </rPr>
      <t xml:space="preserve"> or other </t>
    </r>
    <r>
      <rPr>
        <u val="single"/>
        <sz val="8"/>
        <rFont val="Arial"/>
        <family val="2"/>
      </rPr>
      <t>standards</t>
    </r>
    <r>
      <rPr>
        <sz val="8"/>
        <rFont val="Arial"/>
        <family val="2"/>
      </rPr>
      <t xml:space="preserve"> applied (where relevant)</t>
    </r>
  </si>
  <si>
    <r>
      <t xml:space="preserve">List of </t>
    </r>
    <r>
      <rPr>
        <u val="single"/>
        <sz val="8"/>
        <rFont val="Arial"/>
        <family val="2"/>
      </rPr>
      <t>primary data sources</t>
    </r>
  </si>
  <si>
    <r>
      <t>Description</t>
    </r>
    <r>
      <rPr>
        <sz val="8"/>
        <rFont val="Arial"/>
        <family val="2"/>
      </rPr>
      <t xml:space="preserve"> of the relevant </t>
    </r>
    <r>
      <rPr>
        <u val="single"/>
        <sz val="8"/>
        <rFont val="Arial"/>
        <family val="2"/>
      </rPr>
      <t>processing steps</t>
    </r>
    <r>
      <rPr>
        <sz val="8"/>
        <rFont val="Arial"/>
        <family val="2"/>
      </rPr>
      <t xml:space="preserve"> for each specific data flow activity</t>
    </r>
    <r>
      <rPr>
        <i/>
        <sz val="8"/>
        <rFont val="Arial"/>
        <family val="2"/>
      </rPr>
      <t xml:space="preserve"> </t>
    </r>
  </si>
  <si>
    <t>Monitoring Plan versions</t>
  </si>
  <si>
    <t>First draft for third phase by UBA</t>
  </si>
  <si>
    <t>Translation version</t>
  </si>
  <si>
    <t>Corrected version (typos)…</t>
  </si>
  <si>
    <t>&lt;&lt;&lt; Click here to proceed to next section &gt;&gt;&gt;</t>
  </si>
  <si>
    <t>&lt;&lt;&lt; Click here to proceed to section 11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</si>
  <si>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</si>
  <si>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</si>
  <si>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</si>
  <si>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r>
      <t xml:space="preserve">Please detail the procedures and systems in place to keep an updated detailed </t>
    </r>
    <r>
      <rPr>
        <i/>
        <u val="single"/>
        <sz val="8"/>
        <color indexed="18"/>
        <rFont val="Arial"/>
        <family val="2"/>
      </rPr>
      <t>list of aerodrome pairs</t>
    </r>
    <r>
      <rPr>
        <i/>
        <sz val="8"/>
        <color indexed="18"/>
        <rFont val="Arial"/>
        <family val="2"/>
      </rPr>
      <t xml:space="preserve"> </t>
    </r>
    <r>
      <rPr>
        <i/>
        <u val="single"/>
        <sz val="8"/>
        <color indexed="18"/>
        <rFont val="Arial"/>
        <family val="2"/>
      </rPr>
      <t>and flights operated</t>
    </r>
    <r>
      <rPr>
        <i/>
        <sz val="8"/>
        <color indexed="18"/>
        <rFont val="Arial"/>
        <family val="2"/>
      </rPr>
      <t xml:space="preserve"> during the monitoring period as well as the procedures in place to ensure completeness and non-duplication of data.</t>
    </r>
  </si>
  <si>
    <r>
      <t xml:space="preserve">Please provide details about the procedure to be used for defining the monitoring methodology for </t>
    </r>
    <r>
      <rPr>
        <b/>
        <u val="single"/>
        <sz val="10"/>
        <rFont val="Arial"/>
        <family val="2"/>
      </rPr>
      <t>additional aircraft types</t>
    </r>
    <r>
      <rPr>
        <b/>
        <sz val="10"/>
        <rFont val="Arial"/>
        <family val="2"/>
      </rPr>
      <t>.</t>
    </r>
  </si>
  <si>
    <r>
      <t>For each source stream (fuel type), specify the estimated annual CO</t>
    </r>
    <r>
      <rPr>
        <i/>
        <vertAlign val="subscript"/>
        <sz val="8"/>
        <color indexed="18"/>
        <rFont val="Arial"/>
        <family val="2"/>
      </rPr>
      <t>2</t>
    </r>
    <r>
      <rPr>
        <i/>
        <sz val="8"/>
        <color indexed="18"/>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</si>
  <si>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</si>
  <si>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</si>
  <si>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</si>
  <si>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r>
      <t>Does your organisation have a documented environmental</t>
    </r>
    <r>
      <rPr>
        <b/>
        <sz val="10"/>
        <color indexed="10"/>
        <rFont val="Arial"/>
        <family val="2"/>
      </rPr>
      <t xml:space="preserve"> </t>
    </r>
    <r>
      <rPr>
        <b/>
        <sz val="10"/>
        <rFont val="Arial"/>
        <family val="2"/>
      </rPr>
      <t>management system?  Please choose the most relevant response.</t>
    </r>
  </si>
  <si>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</si>
  <si>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Ireland - Commission for Aviation Regulation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</si>
  <si>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</si>
  <si>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</si>
  <si>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</si>
  <si>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</si>
  <si>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</si>
  <si>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</si>
  <si>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</si>
  <si>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</si>
  <si>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</si>
  <si>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</si>
  <si>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</si>
  <si>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</si>
  <si>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</si>
  <si>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</si>
  <si>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</si>
  <si>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</si>
  <si>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</si>
  <si>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</si>
  <si>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</si>
  <si>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</si>
  <si>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</si>
  <si>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</si>
  <si>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</si>
  <si>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</si>
  <si>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</si>
  <si>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MONITORING PLAN FOR TONNE-KILOMETRE DATA</t>
  </si>
  <si>
    <t>Distance</t>
  </si>
  <si>
    <t>Payload</t>
  </si>
  <si>
    <t>&lt;&lt;&lt; If you have selected the annual emissions monitoring plan under 2(c), click here to proceed to section 3a &gt;&gt;&gt;</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</si>
  <si>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</si>
  <si>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Generic aircraft type 
(ICAO aircraft type designator)</t>
  </si>
  <si>
    <t>Sub-type (optional input)</t>
  </si>
  <si>
    <t>Number of aircraft operated at time of submission</t>
  </si>
  <si>
    <t>Estimated number of aircraft to be operated</t>
  </si>
  <si>
    <t>&lt;&lt;&lt;Click here to proceed to section 5 "Distance"&gt;&gt;&gt;</t>
  </si>
  <si>
    <t>TONNE-KILOMETRE DATA PROVISION</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</si>
  <si>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</si>
  <si>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</si>
  <si>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</si>
  <si>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</si>
  <si>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Please provide details about the systems and procedures you have in place to determine aerodrome location information:</t>
  </si>
  <si>
    <t>Please provide details about the systems and procedures you have in place to determine the Great Circle Distance between aerodrome pairs.</t>
  </si>
  <si>
    <t>Payload (Passengers and Checked Baggage)</t>
  </si>
  <si>
    <t>Which method will you use for determining the mass of passengers and checked baggage?</t>
  </si>
  <si>
    <r>
      <t xml:space="preserve">Operators may select as a minimum the Tier 1 level to determine the mass of passengers and checked baggage.  Within the same trading period the chosen tier shall be applied consistently for </t>
    </r>
    <r>
      <rPr>
        <b/>
        <i/>
        <u val="single"/>
        <sz val="8"/>
        <color indexed="18"/>
        <rFont val="Arial"/>
        <family val="2"/>
      </rPr>
      <t>ALL</t>
    </r>
    <r>
      <rPr>
        <i/>
        <sz val="8"/>
        <color indexed="18"/>
        <rFont val="Arial"/>
        <family val="2"/>
      </rPr>
      <t xml:space="preserve"> flights.</t>
    </r>
  </si>
  <si>
    <t>Tier 1: use of a default value of 100 kg for each passenger including their checked baggage</t>
  </si>
  <si>
    <t xml:space="preserve">Tier 2: use of the mass for passengers and checked baggage contained in the mass and balance documentation for each flight </t>
  </si>
  <si>
    <t>If you have chosen tier 2, please state the source of the Mass &amp; Balance data (e.g. as required by EU OPS (Regulation (EC) 3922/91), or other international flight regulations).</t>
  </si>
  <si>
    <t>If you measure the mass of passengers and checked baggage, you should include here details of the measuring equipment used.</t>
  </si>
  <si>
    <r>
      <t xml:space="preserve">Please provide details about the systems and procedures you have in place to monitor the </t>
    </r>
    <r>
      <rPr>
        <b/>
        <u val="single"/>
        <sz val="10"/>
        <rFont val="Arial"/>
        <family val="2"/>
      </rPr>
      <t>number of passengers</t>
    </r>
    <r>
      <rPr>
        <b/>
        <sz val="10"/>
        <rFont val="Arial"/>
        <family val="2"/>
      </rPr>
      <t xml:space="preserve"> on a flight:</t>
    </r>
  </si>
  <si>
    <t>Payload (Freight and Mail)</t>
  </si>
  <si>
    <t>Are you required to have Mass and Balance documentation for the relevant flights?</t>
  </si>
  <si>
    <r>
      <t xml:space="preserve">Aircraft operators which are </t>
    </r>
    <r>
      <rPr>
        <b/>
        <i/>
        <u val="single"/>
        <sz val="8"/>
        <color indexed="18"/>
        <rFont val="Arial"/>
        <family val="2"/>
      </rPr>
      <t>not</t>
    </r>
    <r>
      <rPr>
        <i/>
        <sz val="8"/>
        <color indexed="18"/>
        <rFont val="Arial"/>
        <family val="2"/>
      </rPr>
      <t xml:space="preserve"> </t>
    </r>
    <r>
      <rPr>
        <i/>
        <sz val="8"/>
        <color indexed="18"/>
        <rFont val="Arial"/>
        <family val="2"/>
      </rPr>
      <t>required to have Mass and Balance documentation shall propose a suitable methodology for determining the mass of freight and mail.</t>
    </r>
  </si>
  <si>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</si>
  <si>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</si>
  <si>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</si>
  <si>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</si>
  <si>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&lt;&lt;&lt; Click here to proceed to section 7 "Management" &gt;&gt;&gt;</t>
  </si>
  <si>
    <t>Tier 1 - Default 100 kg/passenger including checked baggage</t>
  </si>
  <si>
    <t>Tier 2 - Mass contained in Mass and Balance documentation</t>
  </si>
  <si>
    <t>Please continue input in section 6(e).</t>
  </si>
  <si>
    <t>Please go to section 6(f).</t>
  </si>
  <si>
    <t>Actual mail and freight mass will exclude the tare weight of freight containers, freight pallets and the service weight.</t>
  </si>
  <si>
    <t xml:space="preserve">This monitoring plan template represents the views of the Commission services at the time of publication. </t>
  </si>
  <si>
    <t>This is the final version of the monitoring plan template for aircraft operators, as endorsed by the Climate Change Committee in its meeting on 11 July 2012.</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</si>
  <si>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</si>
  <si>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</si>
  <si>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</si>
  <si>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</si>
  <si>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</si>
  <si>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</si>
  <si>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Thereafter the formulas in row C must be corrected in order to point to the correct aircraft type in section 4(a).</t>
  </si>
  <si>
    <t>MS comments included, submitted to CCC</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</si>
  <si>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</si>
  <si>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ausblenden</t>
  </si>
  <si>
    <t>One bug removed</t>
  </si>
  <si>
    <t>Please use the blank fields in column D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</si>
  <si>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Version endorsed by CCC on 11 July</t>
  </si>
  <si>
    <t>OJ Reference added</t>
  </si>
  <si>
    <t>The Monitoring and Reporting Regulation (Commission Regulation (EU) No 601/2012, hereinafter the "MRR"), defines further requirements for monitoring and reporting. The MRR can be downloaded from:</t>
  </si>
  <si>
    <t>http://eur-lex.europa.eu/LexUriServ/LexUriServ.do?uri=OJ:L:2012:181:0030:0104:EN:PDF</t>
  </si>
  <si>
    <t>Monitoring Plan EU ETS &amp; CORSIA</t>
  </si>
  <si>
    <t>MP ETS+CORSIA</t>
  </si>
  <si>
    <t>Used for combined reporting under the EU ETS and ICAO CORSIA</t>
  </si>
  <si>
    <t>Sections added to the EU ETS template related to information required for CORSIA are identified by a light blue frame.</t>
  </si>
  <si>
    <t>Please confirm if you want to use this monitoring plan for CORSIA:</t>
  </si>
  <si>
    <t>CONTR_CORSIAapplied</t>
  </si>
  <si>
    <t>TrueFalseOnly</t>
  </si>
  <si>
    <t>If you nevertheless want to make use of the CORSIA option, the relevant explanations have to be included below. Clearly indicate the names of the subsidiaries which also carry out international aviation activities and select how aircraft identification of the subsidiary for international flights is managed. Where appropriate, please attach additional explanatory files to the Emissions Monitoring Plan.</t>
  </si>
  <si>
    <t>Legal representative of the aircraft operator</t>
  </si>
  <si>
    <t>No.</t>
  </si>
  <si>
    <t>Registration mark</t>
  </si>
  <si>
    <t>If your fleet exceeds 30 registration marks, list the remaining markings in this field, separated by a semi-colon (";").</t>
  </si>
  <si>
    <t xml:space="preserve">If a unique ICAO designator is not available, enter the identification for ATC purposes (tail numbers) of all the aircraft you operate as used in box 7 of the flight plan. </t>
  </si>
  <si>
    <t>Please provide a list of any additional aircraft types operated at the time of submission of this monitoring plan, which carry out international flights falling within the scope of CORSIA.</t>
  </si>
  <si>
    <t>Please list only aircraft not already mentioned under point (a) above.</t>
  </si>
  <si>
    <t>Please provide an indicative list of additional aircraft types expected to be used, which will carry out international flights falling within the scope of CORSIA.</t>
  </si>
  <si>
    <t>Note that - unless specific requirements are mentioned - the procedures below are considered to apply to both monitoring obligations, i.e. under the EU ETS and CORSIA. Where your procedures differ between both systems, please outline the differences in the "description" field.</t>
  </si>
  <si>
    <t>Please provide an estimate/prediction of the total annual fossil CO2 emissions for international flights covered by CORSIA.</t>
  </si>
  <si>
    <t>https://ec.europa.eu/clima/sites/clima/files/ets/monitoring/docs/gd2_guidance_aircraft_en.pdf</t>
  </si>
  <si>
    <t>It is recommended to include steps in this procedure which allow the distinction of intra-EEA flights ("reduced scope") and flights falling under the "full scope" of the EU ETS. For more information see MRR guidance document 2, "The Monitoring and Reporting Regulation – General guidance for Aircraft Operators". This document can be found at:</t>
  </si>
  <si>
    <t>Note: If you have chosen "True" for this question, you must choose the "Monitoring Plan for annual emissions" in section 2(c).</t>
  </si>
  <si>
    <t>Contradiction with 2.c!</t>
  </si>
  <si>
    <t>EUConst_ErrPrimaryMP</t>
  </si>
  <si>
    <t>Special care should be taken to ensure that this procedure leads to a distinction between flights with offsetting requirement as described in Annex 16, Volume IV, Part II, Chapter 3, 3.1., and other flights, for the period from 1 January 2021.</t>
  </si>
  <si>
    <t>Note 1: Such aggregated reporting is only allowed for subsidiaries which have to report to the same State. If you make use of it, you must explicitly confirm that all the subsidiaries are wholly-owned by the parent.</t>
  </si>
  <si>
    <t>Note 2: CORSIA rules require that baseline emissions data (period 2019-2020) have to be assigned separately for each subsidiary aircraft operator. Therefore, if you want to make use of this option, you have to provide a clear procedure how the data can be separated accordingly.</t>
  </si>
  <si>
    <t>Please note that the threshold given relates to the "full scope" of the EU ETS.</t>
  </si>
  <si>
    <t>CNTR_SmallEmitter</t>
  </si>
  <si>
    <t>CNTR_UseSmallEmTool</t>
  </si>
  <si>
    <t>Please confirm whether your operate flights with total annual fossil CO2 emissions lower than 25 000 tonnes per year (full scope) or lower than 3 000 tonnes per year (reduced scope)?</t>
  </si>
  <si>
    <t>CNTR_Eligible28a6</t>
  </si>
  <si>
    <t>CNTR_Use28a6</t>
  </si>
  <si>
    <t>Provide suitable information to support the fact that you operate fewer than 243 flights per period for three consecutive four-month periods, or that your annual emissions are lower than 25 000 tonnes of CO2 per year (full scope) or lower than 3 000 t/CO2 per year (reduced scope). Where necessary, you can attach further documents (see Section 15).</t>
  </si>
  <si>
    <t xml:space="preserve">Note: This sub-section deals only with simplified approaches for the EU ETS. </t>
  </si>
  <si>
    <r>
      <t>Please provide an estimate/prediction of the total annual fossil CO</t>
    </r>
    <r>
      <rPr>
        <b/>
        <vertAlign val="subscript"/>
        <sz val="10"/>
        <rFont val="Arial"/>
        <family val="2"/>
      </rPr>
      <t>2</t>
    </r>
    <r>
      <rPr>
        <b/>
        <sz val="10"/>
        <rFont val="Arial"/>
        <family val="2"/>
      </rPr>
      <t xml:space="preserve"> emissions for Annex I activities.</t>
    </r>
  </si>
  <si>
    <t>The figure should only include those flights, which are covered by EU ETS (full scope).</t>
  </si>
  <si>
    <t>Please provide an estimate/prediction of the total annual fossil CO2 emissions on intra-EEA flights only.</t>
  </si>
  <si>
    <t>The figure should only include those flights, which are covered by EU ETS (reduced scope).</t>
  </si>
  <si>
    <t>For the purpose of CORSIA, it is allowed that an aircraft operator in a parent-subsidiary relationship seeks to be considered as a single aircraft operator. However, as this is not allowed for the purpose of the EU ETS, it is recommended not to make use of this options for simplicity of administration.</t>
  </si>
  <si>
    <t>Eligibility for simplified procedures for small emitters under the EU ETS</t>
  </si>
  <si>
    <t>https://www.icao.int/environmental-protection/CORSIA/Pages/state-pairs.aspx</t>
  </si>
  <si>
    <t>If you intend to use a monitoring system based on purchase records, please provide all relevant details required to ensure complicance with the relevant Commission guidance, including details on traceability of the biofuel's origin and avoidance of double counting with other RES schemes, evidence for meeting the sustainability criteria, and that the amount of biofuel consumption is technically feasible in relation to the EU ETS flights for which the fuel is claimed to be used.</t>
  </si>
  <si>
    <t>If you intend to use this monitoring plan also for the purpose of monitoring of flights not covered by the EU ETS, but covered by CORSIA, it is required that you confirm which monitoring methodologies you apply.</t>
  </si>
  <si>
    <t>In line with the SARPs for the implementation of CORSIA, you can either apply a Fuel Use Monitoring Method, or the ICAO CORSIA CO2 Estimation and Reporting Tool (CERT).</t>
  </si>
  <si>
    <t>-</t>
  </si>
  <si>
    <t>a Fuel Use Monitoring Method is mandatory for aeroplane operators with annual emissions equal to or above 500 000 tonnes of CO2 from international flights, as defined in Annex 16, Volume IV, Part II, Chapter 1, 1.1.2 and Chapter 2, 2.1.</t>
  </si>
  <si>
    <t>an aeroplane operator with annual CO2 emissions from international flights, as defined in Annex 16, Volume IV, Part II, Chapter 1, 1.1.2 and Chapter 2, 2.1 of less than 500 000 tonnes, shall use either a Fuel Use Monitoring Method or the ICAO CORSIA CO2 Estimation and Reporting Tool (CERT).</t>
  </si>
  <si>
    <t xml:space="preserve">For the reporting years 2019 and 2020 (in accordance with Annex 16, Volume IV, Part II, Chapter 2, 2.2.1.2) </t>
  </si>
  <si>
    <t>The following rules for selecting methodologies apply:</t>
  </si>
  <si>
    <t xml:space="preserve">For the reporting years 2021 until 2035  (in accordance with Annex 16, Volume IV, Part II, Chapter 2, 2.2.1.3) </t>
  </si>
  <si>
    <t>a Fuel Use Monitoring Method is mandatory for aeroplane operators with annual emissions equal to or above 50 000 tonnes of CO2 from international flights subject to offsetting requirements, as defined in Annex 16, Volume IV, Part II, Chapter 1, 1.1.2, and Chapter 3, 3.1. For international flights not subject to offsetting requirements, the aeroplane operator shall use either a Fuel Use Monitoring Method or the ICAO CORSIA CO2 Estimation and Reporting Tool (CERT).</t>
  </si>
  <si>
    <t>an aeroplane operator with annual emissions from international flights subject to offsetting requirements, as defined in Annex 16, Volume IV, Part II, Chapter 1, 1.1.2, and Chapter 3, 3.1, of less than 50 000 tonnes, shall use either a Fuel Use Monitoring Method or the ICAO CORSIA CO2 Estimation and Reporting Tool (CERT).</t>
  </si>
  <si>
    <t>Confirmation of monitoring methodologies to be used for CORSIA for the 2019-2020 period</t>
  </si>
  <si>
    <t>Confirmation of monitoring methodologies to be used for CORSIA for the period from 2021</t>
  </si>
  <si>
    <t>As a third option, you can choose a combination of both, i.e. the fuel use method for international flights subject to offsetting requirements, and CERT for other international flights.</t>
  </si>
  <si>
    <t>ICAO CERT</t>
  </si>
  <si>
    <t>Combination of both methods</t>
  </si>
  <si>
    <t>Fuel Use Method</t>
  </si>
  <si>
    <t>EUconst_CORSIAmethods</t>
  </si>
  <si>
    <t>EUconst_CERTmethods</t>
  </si>
  <si>
    <t>Please specify for the ICAO CORSIA CO2 Estimation and Reporting Tool (CERT) whether Great Circle Distance or Block Time is used to estimate emissions for the reporting periods.</t>
  </si>
  <si>
    <t>Input method used for CERT, if applicable</t>
  </si>
  <si>
    <t>Further description of the method used to obtain CERT input data, if applicable</t>
  </si>
  <si>
    <t>If applicable, please specify the procedures for determining Block Time and potentially aggregating them to be used in the ICAO CORSIA CERT. This includes specifying the exact points in time for the two time measurements per flight necessary to calculate the Block Time.</t>
  </si>
  <si>
    <t>However, the thresholds for applying the EU ETS small emitter tool and the ICAO CERT are different. Therefore - in addition to the information to be provided in section 5 - you have to state here if you intend to use the CERT.</t>
  </si>
  <si>
    <t>You can select here either CERT or the fuel use methodology as described by section 6 of this monitoring plan.</t>
  </si>
  <si>
    <r>
      <t>Name of system</t>
    </r>
    <r>
      <rPr>
        <sz val="8"/>
        <rFont val="Arial"/>
        <family val="2"/>
      </rPr>
      <t xml:space="preserve"> used (where applicable)</t>
    </r>
  </si>
  <si>
    <t xml:space="preserve">if you operate fewer than 243 flights per period of three consecutive four-month periods; or </t>
  </si>
  <si>
    <t>if you operate flights with total annual emissions lower than 25,000 tonnes per year (full scope); or</t>
  </si>
  <si>
    <t>You have to fill this section if you choose to apply the simplified procedure for the calculation of activity data described in Article 54 of the MRR. You are eligible for this approach,</t>
  </si>
  <si>
    <t>You may make use of the exemption provided by Article 28a(6) of the Directive,</t>
  </si>
  <si>
    <t xml:space="preserve">if you operate flights with total annual emissions lower than 25,000 tonnes per year (full scope), or </t>
  </si>
  <si>
    <t>if you operate flights with total annual emissions lower than 3,000 tonnes per year (reduced scope).</t>
  </si>
  <si>
    <t>Entries here are only required / allowed if you have entered in section 5 that you intend to use the said simplified procedures to estimate fuel consumption, and if you have provided evidence of your eligibility to use this approach.</t>
  </si>
  <si>
    <t>Please provide details about the procedure used to ensure that data gaps are limited to below 5% of flights.</t>
  </si>
  <si>
    <t>Monitoring of CORSIA eligible fuels claims</t>
  </si>
  <si>
    <t>If you intend to claim the use of CORSIA eligible fuels (CORSIA sustainable aviation fuels or CORSIA lower carbon aviation fuels), please describe here the procedure you will use for appropriately identifying their quantity and associated claimed emission reductions.</t>
  </si>
  <si>
    <t xml:space="preserve">Note that for claiming such fuel use, your monitoring method must ensure that the data outlined in Table A5-2 of the SARPs is available for reporting. </t>
  </si>
  <si>
    <t>Furthermore the procedure must ensure that only fuels are used that meet the CORSIA Sustainability Criteria for CORSIA Eligible Fuels and are obtained from a producer certified under a CORSIA Approved Sustainability Certification Scheme.</t>
  </si>
  <si>
    <t>If applicable, please provide a description of the procedure used to determine the amount of CORSIA Eligible Fuels claims.</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</si>
  <si>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 (i.e. "full scope" of the EU ETS).</t>
  </si>
  <si>
    <t>Please confirm that for the EU ETS you will use the following standard emission factors for commercial standard aviation fuels</t>
  </si>
  <si>
    <t xml:space="preserve">MRR Guidance Document No. 2 "The Monitoring and Reporting Regulation – General guidance for Aircraft Operators" contains the relevant requirements in section 5.5, which should be read together with sections 5.4.8 and 5.4.9. Furthermore requirements on sustainability criteria in Annex I of that document need to be taken into account. </t>
  </si>
  <si>
    <t>The guidance document is found at the following address:</t>
  </si>
  <si>
    <t>Please confirm that for CORSIA you will use the following standard emission factors for commercial standard aviation fuels</t>
  </si>
  <si>
    <t>Default Emission Factor
(tonnes CO2 /tonne fuel)</t>
  </si>
  <si>
    <t>Simplified calculation under the EU ETS</t>
  </si>
  <si>
    <t>Please confirm that the following standard emission factors for commercial standard aviation fuels will be used to calculate emissions under the EU ETS:</t>
  </si>
  <si>
    <t>EUconst_CORSIAtools</t>
  </si>
  <si>
    <t>Please confirm which tool you intend to use for filling data gaps or correcting erroneous data under CORSIA.</t>
  </si>
  <si>
    <t>Tool chosen:</t>
  </si>
  <si>
    <t>Method chosen:</t>
  </si>
  <si>
    <t>First draft by UBA including elements for CORSIA preparation</t>
  </si>
  <si>
    <t>(p)</t>
  </si>
  <si>
    <t>This monitoring plan is used for CORSIA:</t>
  </si>
  <si>
    <t>Please list only aircraft not already mentioned under points (a) to (c) above.</t>
  </si>
  <si>
    <t>&lt;&lt;&lt; If you have chosen the t-km monitoring plan in section 2(c), click here to continue with section 4(i). &gt;&gt;&gt;</t>
  </si>
  <si>
    <t>For differences in coverage of EU ETS and CORSIA, please see sheet "Guidelines and conditions" of this template, and relevant guidance material provided.</t>
  </si>
  <si>
    <t>This section has to be filled only if the procedure described under (g) does not contain the necessary determination steps. Note that there are flights which can fall under both, the EU ETS and CORSIA. It is recommended to include appropriate steps in this procedure for identifying those flights.</t>
  </si>
  <si>
    <t>If you want to use the simplified monitoring using the CORSIA CO2 Estimation and Reporting Tool (CERT), please fill section 6 below.</t>
  </si>
  <si>
    <t>&lt;&lt;&lt; If you have chosen "False" for both points (a) and (b), please continue directly to section 6. &gt;&gt;&gt;</t>
  </si>
  <si>
    <t>If you have selected "TRUE" in response to 5(b), do you intend to use of the Article 28a(6) simplification?</t>
  </si>
  <si>
    <t>If you operate aviation activities below one of these thresholds, you are eligible for an even more simplified approach for monitoring, reporting and verification, in line with Article 28a(6) of the EU ETS Directive (see below point 5(d)).</t>
  </si>
  <si>
    <t>If you have selected "TRUE" in point (c) or (d), please provide information to support your eligibility for the simplified calculation procedures.</t>
  </si>
  <si>
    <t>&lt;&lt;&lt; If you are not eligible or not intending to use the small emitter tool, proceed to section 7. &gt;&gt;&gt;</t>
  </si>
  <si>
    <t>&lt;&lt;&lt; If you are not eligible or not intending to use the small emitter tool, proceed to section 7, except if you need to input data in section 6 related to CORSIA. &gt;&gt;&gt;</t>
  </si>
  <si>
    <t>If applicable, please provide a description of the procedure used to determine the amount of biofuel consumed in line with the Commission's guidance pursuant to Article 53 MRR (see section 5.5 of MRR guidance document 2).</t>
  </si>
  <si>
    <t>&lt;&lt;&lt; Click here to proceed to section 11 "Data gaps" &gt;&gt;&gt;</t>
  </si>
  <si>
    <t>&lt;&lt;&lt; Go to Section 10 if eligible for simplified calculation &gt;&gt;&gt;</t>
  </si>
  <si>
    <t>&lt;&lt;&lt; Click here to proceed to section 10 "Simplified Calculation" &gt;&gt;&gt;</t>
  </si>
  <si>
    <t>Please confirm to which other country you will report under CORSIA:</t>
  </si>
  <si>
    <t>Are you required to comply with CORSIA in another country?</t>
  </si>
  <si>
    <t>Small Emitters Tool populated by Eurocontrol's ETS Support Facility</t>
  </si>
  <si>
    <t>Great Circle Distance</t>
  </si>
  <si>
    <t>Block time</t>
  </si>
  <si>
    <t>Where you choose the use of a Fuel Use Monitoring Method, it is  recommended that you include relevant information for non-EU ETS international flights in sections 4 and 7, as appropriate.</t>
  </si>
  <si>
    <t>Some aircraft operators have an obligation under CORSIA only, i.e. no obligation under the EU ETS. If you are filling this monitoring plan for CORSIA purposes only, please confirm below that this is the case.</t>
  </si>
  <si>
    <t>Please confirm if you have an obligation under the EU ETS:</t>
  </si>
  <si>
    <t>CONTR_onlyCORSIA</t>
  </si>
  <si>
    <t>Description of the activities of the aircraft operator falling under Annex I of the EU ETS Directive or CORSIA</t>
  </si>
  <si>
    <t>Competent authority for EU ETS in this Member State:</t>
  </si>
  <si>
    <t>Competent authority for CORSIA in this Member State:</t>
  </si>
  <si>
    <t>If this is the same authority as under point (i), or if you have no obligation under CORSIA in this Member State, you may keep this field empty.</t>
  </si>
  <si>
    <t>Malta - Transport Malta, Civil Aviation Directorate</t>
  </si>
  <si>
    <t>Please provide contact information of a representative who is legally responsible for the aircraft operator, for the purpose of compliance with the EU ETS, or CORSIA rules, as applicable.</t>
  </si>
  <si>
    <t>This identifier can be found on the list published by the Commission pursuant to Article 18a(3) of the EU ETS Directive. Aircraft operators who have no obligation under the EU ETS, please get in touch with the competent authority for receiving a unique ID number.The CA may ask you to keep the field empty.</t>
  </si>
  <si>
    <t>Applicable only for aircraft operators with obligation under the EU ETS. The name of the aircraft operator on the list pursuant to Article 18a(3) of the EU ETS Directive may be different to the actual aircraft operator's name entered in 2(a) above.</t>
  </si>
  <si>
    <t>Please enter the administering Member State of the aircraft operator for the EU ETS, if applicable</t>
  </si>
  <si>
    <t>An obligation under CORSIA is given only if you are producing annual CO2 emissions greater than 10,000 tonnes from international flights conducted by aeroplanes with a maximum certificated take-off mass greater than 5,700 kg from 1 January 2019, with the exception of humanitarian, medical and firefighting flights.</t>
  </si>
  <si>
    <t xml:space="preserve">Note: If you have an obligation under CORSIA to the same country as under the EU ETS, you should fill in the sections of this template which are marked as relating to ICAO's market based mechanism CORSIA (indicated by a light blue frame). </t>
  </si>
  <si>
    <t>In line with paragraph 1.2 of the CORSIA SARPs, the aircraft operator is attributed to the state according to its ICAO designator, if applicable, or to the state that issued the AOC, or the place of juridical registration.</t>
  </si>
  <si>
    <t>If for CORSIA purposes you are attributed to another country, you have to report the data relevant for CORSIA to that country. Therefore please get in touch with the relevant competent authority of that country for further instructions on the need to deliver an emissions monitoring plan.</t>
  </si>
  <si>
    <t>The items specified below should ensure the completeness of monitoring and reporting of the emissions of all aircraft used during the monitoring year, including owned aircraft, as well as leased-in aircraft.The procedure should also ensure that changes of fuel type are tracked effectively.</t>
  </si>
  <si>
    <t>Please provide details about the systems, procedures and responsibilities used to track the completeness of the list of emission sources (aircraft used) and fuels used over the monitoring year.</t>
  </si>
  <si>
    <t>For this purpose the procedure must include a regular checking of the CORSIA implementation element "CORSIA States for Chapter 3 State Pair".</t>
  </si>
  <si>
    <t>Please describe here the procedure for determining whether flights fall under CORSIA, ensuring completeness and avoiding double-counting.</t>
  </si>
  <si>
    <t>The figure should include all international flights which fall under the scope of CORSIA. In this case, flights covered by CORSIA which are also covered by the EU ETS, where flights depart and arrive in different EEA States, shall also be taken into account.</t>
  </si>
  <si>
    <t>Please provide details about the procedures for determining whether flights are covered by Annex I of the Directive and/or CORSIA, ensuring completeness and avoiding double counting.</t>
  </si>
  <si>
    <t>Please detail the systems in place to keep an updated detailed list of flights during the monitoring period which are included/excluded from EU ETS and/or CORSIA, as well as the procedures in place to ensure completeness and non-duplication of data.</t>
  </si>
  <si>
    <t>Additional information on CORSIA methodologies and use of CERT</t>
  </si>
  <si>
    <t>To avoid administrative burden and to minimize the risk of errors and data gaps, it is highly recommended to apply the same methods for all CORSIA flights as for flights under the EU ETS.</t>
  </si>
  <si>
    <t>In each case, the method chosen should provide for the most complete and timely data combined with the lowest uncertainty without incurring unreasonable costs. 
Note that the Aircraft types are automatically taken from section 4(a) and 4(b).</t>
  </si>
  <si>
    <t>(a1)</t>
  </si>
  <si>
    <t>Aircraft types from section 4(a)</t>
  </si>
  <si>
    <t>(a2)</t>
  </si>
  <si>
    <t>Aircraft types from section 4(b)</t>
  </si>
  <si>
    <t>Thereafter the formulas in row C must be corrected in order to point to the correct aircraft type in section 4(a) and 4(b).</t>
  </si>
  <si>
    <t>While this monitoring plan in general defines the monitoring methodology for the aircraft already in your fleet at the time of submission of the monitoring plan to the competent authority (see point 4(a) and 4(b)), a defined procedure is needed to ensure that any additional aircraft that are expected to be used (e.g. those listed under 4(c) and 4(d)) will be properly monitored as well. The items specified below should ensure that a monitoring methodology is defined for any aircraft type operated.</t>
  </si>
  <si>
    <t>The procedure must include the data sources to be used, the time when fuel tank measurements are taken, a description of the measurement equipment, if applicable, and the procedures for recording, retrieving, transmitting and storing information.</t>
  </si>
  <si>
    <t>(e1)</t>
  </si>
  <si>
    <t>(e2)</t>
  </si>
  <si>
    <t>The procedure must include a description of the data sources (fuel supplier,…) or measurement instruments involved, if relevant. It furthermore should ensure that the density value used is identical to the one used for operational and safety reasons.</t>
  </si>
  <si>
    <t>Complete the following table with information about the procedures for determining the density used for fuel uplifts and fuel in tanks, in both owned and leased-in aircraft, if applicable.</t>
  </si>
  <si>
    <t>For the period 2019-2020 this section can be left empty.</t>
  </si>
  <si>
    <t>Please provide a brief description of the method to be used for the EU ETS to estimate fuel consumption when data is missing according to the conditions as outlined above.</t>
  </si>
  <si>
    <t>Please provide information on any secondary data sources you intend to use for avoiding data gaps under CORSIA:</t>
  </si>
  <si>
    <t>In case you use CERT for filling data gaps or for correcting erroneous data, please specify whether Great Circle Distance or Block Time is used to estimate emissions for the reporting periods. As deviations from the chosen method may be necessary due to the specific situation of the data gaps, the method chosen should be understood as "preferred method".</t>
  </si>
  <si>
    <t>(q)</t>
  </si>
  <si>
    <t>If different to the information given above in part (p), please enter the contact address of the aircraft operator (including postcode) in the administering Member State, if any:</t>
  </si>
  <si>
    <t>(r)</t>
  </si>
  <si>
    <t>(s)</t>
  </si>
  <si>
    <t>(t)</t>
  </si>
  <si>
    <t>second draft by UBA</t>
  </si>
  <si>
    <t>&lt;&lt;&lt; Click here to proceed to section 12 "Management" &gt;&gt;&gt;</t>
  </si>
  <si>
    <t>DensityMethodNew</t>
  </si>
  <si>
    <t>Actual density</t>
  </si>
  <si>
    <t>https://eur-lex.europa.eu/legal-content/EN/TXT/?uri=CELEX:02003L0087-20180408</t>
  </si>
  <si>
    <t>https://eur-lex.europa.eu/eli/reg/2012/601</t>
  </si>
  <si>
    <t>&lt;add hyperlink as soon as possible&gt;</t>
  </si>
  <si>
    <t>That delegated act can be downloaded from:</t>
  </si>
  <si>
    <t>(I)</t>
  </si>
  <si>
    <t>Legal basis</t>
  </si>
  <si>
    <t>(II)</t>
  </si>
  <si>
    <t>https://www.icao.int/environmental-protection/CORSIA/Pages/default.aspx</t>
  </si>
  <si>
    <t>(III)</t>
  </si>
  <si>
    <t>Scope and relevance</t>
  </si>
  <si>
    <t>(IV)</t>
  </si>
  <si>
    <t xml:space="preserve">https://ec.europa.eu/clima/policies/ets/monitoring_en#tab-0-1 </t>
  </si>
  <si>
    <t>Information on CORSIA</t>
  </si>
  <si>
    <t xml:space="preserve">-  </t>
  </si>
  <si>
    <t>Non-commercial air transport operators which emit less than 1 000 t CO2 per year under the "full scope" of the EU ETS.</t>
  </si>
  <si>
    <t>If you are considered an aircraft operator with low emissions because you emit less than 25 000 t CO2 per year, or if you emit less than 3 000 t CO2 per year, and if you choose to create your annual emission report fully by using Eurocontrol’s “Small Emitter Tool” (SET) populated by Eurocontrol with data from the EU ETS Support Facility (ETS-SF), you are allowed to submit that emission report without verification, because such report is considered verified (Article 28a(6) of the EU ETS Directive).</t>
  </si>
  <si>
    <t>For further information, in particular regarding "full" and "reduced" scope and simplified approaches, please see MRR guidance document No.2 "General guidance for Aircraft Operators", which can be downloaded under:</t>
  </si>
  <si>
    <t xml:space="preserve">The EU ETS for aviation has been expanded to cover the three EEA EFTA States Iceland, Liechtenstein and Norway. This means that aircraft operators also need to monitor and report their emissions and tonne-kilometre data from domestic flights within the EEA EFTA States, flights between the EEA EFTA States and flights between EEA EFTA States and third countries.
</t>
  </si>
  <si>
    <t>Accordingly, all references to Member States in this template should be interpreted as including all 31 EEA States. The EEA comprises the 28 EU Member States, Iceland, Liechtenstein and Norway.</t>
  </si>
  <si>
    <t>If you have to submit an emissions monitoring plan only for CORSIA purposes, but not for the EU ETS, then you do not need a tonne-kilometre monitoring plan. Consequently, the emissions monitoring plan must be filled completely.</t>
  </si>
  <si>
    <t>Error_Messages</t>
  </si>
  <si>
    <t>Column_for_controls</t>
  </si>
  <si>
    <t>make_grey?</t>
  </si>
  <si>
    <t>Directive 2003/87/EC requires aircraft operators who are included in the EU Emission Trading System (the EU ETS) to monitor and report their emissions and tonne-kilometre data, and to have the reports verified by an independent and accredited verifier.</t>
  </si>
  <si>
    <t>The Directive can be retrieved from:</t>
  </si>
  <si>
    <t>The delegated Regulation of the Commission pursuant to Article 28c of that Directive furthermore requires certain aircraft operators to report data for the purposes of CORSIA (ICAO's "Carbon Offsetting and Reduction Scheme for International Aviation").</t>
  </si>
  <si>
    <t>Where this template refers to the "CORSIA rules" or "SARPs", it means the "International Standards and Recommended Practices, Environmental Protection — Carbon Offsetting and Reduction Scheme for International Aviation (CORSIA) (Annex 16, Volume IV to the Convention on International Civil Aviation).</t>
  </si>
  <si>
    <t xml:space="preserve">The SARPs are supplemented by the "Environmental Technical Manual, Volume IV — Carbon Offsetting and Reduction Scheme for International Aviation (CORSIA)" (Doc 9501, referred to as the "ETM") and further "ICAO CORSIA Implementation Elements". </t>
  </si>
  <si>
    <t>The SARPs, the ETM and all Implementation Elements are available under the following address:</t>
  </si>
  <si>
    <t>In line with the provisions of the MRR and AVR, it is the EU specific templates which need to be used when reporting emissions, and not the templates found within the SARPs and ETM.</t>
  </si>
  <si>
    <t>There are three possible situations in which you are required to use this template: (1) if you have to comply with the EU ETS, (2) if you need to comply with CORSIA requirements as Aircraft Operator from an EEA Member State, or (3) if both conditions apply. Based on your selections, the template guides you regarding which sections you have to fill in by greying-out sections which are not applicable to you. Therefore it is particularly important to fill in section (2) points (l) to (o) of this template.</t>
  </si>
  <si>
    <t>Aircraft operators are required to comply with the EU ETS if they carry out aviation activities as included in Annex I to the EU ETS Directive. However, until December 2023, pending potential review by EU legislators, the so-called "reduced scope" is applicable. Furthermore the following aircraft operators are excluded:</t>
  </si>
  <si>
    <t>Commercial air transport operators, operating either fewer than 243 flights per period for three consecutive four-month periods, or operating flights with total annual emissions lower than 10 000 tonnes per year.</t>
  </si>
  <si>
    <t>Note that under the EU ETS some simplified monitoring, reporting and verification requirements apply for small emitters. This template guides you whether you are allowed to use the simplified approaches (see section 5 of this template).</t>
  </si>
  <si>
    <t>Aircraft operators subject to CORSIA reporting to a Member State if they have an Air Operator Certificate (AOC) issued by that Member State or their place of judicial registration is in that Member State (including dependencies or territories of that Member State), if they produce annual CO2 emissions greater than 10 000 tonnes from the use of aeroplanes (not helicopters) with a maximum certificated take-off mass greater than 5 700 kg conducting flights between aerodromes located in different States.</t>
  </si>
  <si>
    <t>Guidance on this template</t>
  </si>
  <si>
    <t>According to the delegated act pursuant to Article 28c of the EU ETS Directive, this template is also to be used for CORSIA reporting.</t>
  </si>
  <si>
    <t>Make sure you know which Member State is responsible for administering you (the aircraft operator to which this monitoring plan refers). The criteria for defining the administering EU ETS Member State are set out by Art. 18a of the EU ETS Directive. A list specifying the administering Member State for each aircraft operator can be found on the Commission's website (see below).</t>
  </si>
  <si>
    <t>If you are not on this list, you may still be subject to CORSIA reporting to a Member State based on the criteria referred to under point III(4) above.</t>
  </si>
  <si>
    <r>
      <t xml:space="preserve">Confidentiality statement: </t>
    </r>
    <r>
      <rPr>
        <sz val="10"/>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</si>
  <si>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t>Final after CCC endorsement</t>
  </si>
  <si>
    <t>Note that the MRR has been revised in December 2018. Some amendments - including some relevant for this template - apply as from 1 January 2019. The Article numbers mentioned in this template refer to the MRR version as amended by Regulation (EU) 2066/2018. As from 1 January 2021, Regulation (EU) 601/2012 will be repealed and replaced in its entirety by Regulation (EU) 2066/2018.</t>
  </si>
  <si>
    <t>Some Article numbers change as consequence of the transition to the new MRR. Therefore, from 2021, Article numbers must be read using the correlation table presented in Annex XI to Regulation (EU) 2066/2012. The latter Regulation (i.e. the "new MRR") can be downloaded from:</t>
  </si>
  <si>
    <t>http://data.europa.eu/eli/reg_impl/2018/2066/oj</t>
  </si>
  <si>
    <t>For EU ETS purposes, where surrogate data cannot be determined by the method described under 11(a), the emissions may be estimated from fuel consumption determined using a tool as specified in Article 54(2) of the MRR.  Please specify the Commission approved tool used in this instance:</t>
  </si>
  <si>
    <t>Pursuant to Article 65(2) of the MRR, data gaps during a reporting year should not exceed 5 per cent of reported flights. If the aircraft operator realizes it has data gaps and system weaknesses that exceed this threshold, then it shall engage with the competent authority to take remedial action to address this. The aircraft operator shall report the percentage of flights, that had data gaps, and the circumstances and reasons for data gaps in the annual emissions report.</t>
  </si>
  <si>
    <t>Value</t>
  </si>
  <si>
    <t>not used</t>
  </si>
  <si>
    <t>Please specify the primary method used to determine the density used for fuel uplifts and fuel in tanks, for each aircraft type.</t>
  </si>
  <si>
    <t>The aircraft operator shall use the fuel density that is used for operational and safety reasons. This may be an actual or the standard value of 0.8 kg/L.</t>
  </si>
  <si>
    <t>This is final version of this template, dated 16 January 2019, as endorsed by the Climate Change Committee by written procedure closing 11 January 2019.</t>
  </si>
  <si>
    <t>https://eur-lex.europa.eu/eli/reg_del/2019/1603/oj</t>
  </si>
  <si>
    <t>Additional information on CORSIA methodologies and the use of an emission estimation tool</t>
  </si>
  <si>
    <t>You can select here either "emission estimation tool" or the "fuel use methodology" as described by section 6 of this monitoring plan.</t>
  </si>
  <si>
    <t>As a third option, you can choose a combination of both, i.e. the fuel use method for international flights subject to offsetting requirements, and the emission estimation tool for other international flights.</t>
  </si>
  <si>
    <t>2020 update: aligning with delegated act, 1st draft</t>
  </si>
  <si>
    <t>Commission Delegated Regulation (EU) 2019/1603 of 18 July 2019 ("the delegated act") can be downloaded from:</t>
  </si>
  <si>
    <t>If you want to use the simplified monitoring using an emission estimation tool for the purpose of CORSIA-covered flights, please fill section 6 below.</t>
  </si>
  <si>
    <t>Czechia</t>
  </si>
  <si>
    <t>Accordingly, all references to Member States in this template should be interpreted as including all 30 EEA States. The EEA comprises the 27 EU Member States, Iceland, Liechtenstein and Norway.</t>
  </si>
  <si>
    <t>Denmark - Danish Energy Agency</t>
  </si>
  <si>
    <t>2020 update: aligning with delegated act, 2nd draft</t>
  </si>
  <si>
    <t>Additional information on CORSIA methodologies and the use of an emissions estimation tool</t>
  </si>
  <si>
    <t>In line with the SARPs for the implementation of CORSIA, and depending on the order of magnitude of your emissions, you can either apply a Fuel Use Monitoring Method, or an emissions estimation tool.</t>
  </si>
  <si>
    <t>Emissions Estimation Tool</t>
  </si>
  <si>
    <t>Please provide information on any secondary data sources you intend to use for avoiding data gaps, where relevant:</t>
  </si>
  <si>
    <t>Germany - Federal Aviation Office</t>
  </si>
  <si>
    <t>You can select here either "emissions estimation tool" or the "fuel use methodology" as described by section 6 of this monitoring plan.</t>
  </si>
  <si>
    <t>Update June 2020</t>
  </si>
  <si>
    <t>From here onwards, texts are new in the Version of June 2020</t>
  </si>
  <si>
    <t>This is a minor update to the final version of this template, dated 16 January 2019, as endorsed by the Climate Change Committee by written procedure closing 11 January 2019. The date of the update is 24 June 2020.</t>
  </si>
  <si>
    <t>METINIS IŠMETAMŲJŲ ŠESD STEBĖSENOS PLANAS</t>
  </si>
  <si>
    <t>TURINYS</t>
  </si>
  <si>
    <t>Gairės ir sąlygos</t>
  </si>
  <si>
    <t>Stebėsenos plano versijos</t>
  </si>
  <si>
    <t>Orlaivio naudotojo identifikavimas</t>
  </si>
  <si>
    <t>Kontaktiniai duomenys</t>
  </si>
  <si>
    <t>Taršos šaltiniai ir orlaivių parko charakteristikos</t>
  </si>
  <si>
    <t>Supaprastintos tvarkos taikymo sąlygos</t>
  </si>
  <si>
    <t>Veiklos duomenys</t>
  </si>
  <si>
    <t>Neapibrėžties vertinimas</t>
  </si>
  <si>
    <t>Išmetamųjų teršalų faktoriai</t>
  </si>
  <si>
    <r>
      <t>Supaprastintas išmetamo CO</t>
    </r>
    <r>
      <rPr>
        <vertAlign val="subscript"/>
        <sz val="10"/>
        <rFont val="Arial"/>
        <family val="2"/>
      </rPr>
      <t>2</t>
    </r>
    <r>
      <rPr>
        <sz val="10"/>
        <rFont val="Arial"/>
        <family val="2"/>
      </rPr>
      <t xml:space="preserve"> kiekio apskaičiavimas</t>
    </r>
  </si>
  <si>
    <t>Trūkstami duomenys</t>
  </si>
  <si>
    <t>Valdymas</t>
  </si>
  <si>
    <t>Duomenų srauto valdymo veikla</t>
  </si>
  <si>
    <t>Kontrolė</t>
  </si>
  <si>
    <t>Vartojamų sąvokų ir santrumpų sąrašas</t>
  </si>
  <si>
    <t>Papildoma informacija</t>
  </si>
  <si>
    <t>Kita valstybei narei būdinga informacija</t>
  </si>
  <si>
    <t>Informacija apie šį failą</t>
  </si>
  <si>
    <t>Šį stebėsenos planą pateikė</t>
  </si>
  <si>
    <t>Orlaivio naudotojo unikalus identifikatorius (CMMT (angl. CRCO) Nr.):</t>
  </si>
  <si>
    <t>Šio stebėsenos plano versijos numeris</t>
  </si>
  <si>
    <t>Jei jūsų kompetentinga institucija reikalauja pateikti pasirašytą popierinę stebėsenos plano kopiją, prašome pasirašyti toliau parašui skirtoje vietoje:</t>
  </si>
  <si>
    <t>Data</t>
  </si>
  <si>
    <t>Teisiškai atsakingo asmens 
pavardė ir parašas</t>
  </si>
  <si>
    <t>Šablono versijos informacija</t>
  </si>
  <si>
    <t>Šabloną pateikė</t>
  </si>
  <si>
    <t>Paskelbimo data</t>
  </si>
  <si>
    <t>Kalba</t>
  </si>
  <si>
    <t>Failo pavadinimas</t>
  </si>
  <si>
    <t>GAIRĖS IR SĄLYGOS</t>
  </si>
  <si>
    <t>Direktyvoje 2003/87/EB su naujausiais pakeitimais, padarytais Direktyva 2009/29/EB (toliau – persvarstyta ES ATLPS direktyva), reikalaujama, kad orlaivių naudotojai, kuriems taikoma ES apyvartinių taršos leidimų prekybos sistema (ES ATLPS), vykdytų savo išmetamųjų teršalų (ŠESD) ir tonkilometrių duomenų stebėseną bei teiktų ataskaitas, ir kad tas ataskaitas patikrintų nepriklausomas ir akredituotas vertintojas.</t>
  </si>
  <si>
    <t>Direktyvos tekstą galima atsisiųsti iš</t>
  </si>
  <si>
    <t>http://eur-lex.europa.eu/LexUriServ/LexUriServ.do?uri=CONSLEG:2003L0087:20090625:LT:PDF</t>
  </si>
  <si>
    <t>Stebėsenos ir ataskaitų reglamente (Komisijos reglamentas (ES) Nr. 601/2012) (toliau – „SAR“) išsamiau nustatyti stebėsenos ir atskaitų teikimo reikalavimai. SAR tekstą galima atsisiųsti iš</t>
  </si>
  <si>
    <t>http://eur-lex.europa.eu/LexUriServ/LexUriServ.do?uri=OJ:L:2012:181:0030:0104:LT:PDF</t>
  </si>
  <si>
    <t>SAR 12 straipsnyje išdėstyti konkretūs reikalavimai dėl stebėsenos plano turinio ir stebėsenos plano bei atnaujinto stebėsenos plano pateikimo. 12 straipsnyje stebėsenos plano svarba apibrėžiama taip:</t>
  </si>
  <si>
    <t>Stebėsenos planą sudaro visi išsamūs ir skaidrūs tam tikro įrenginio veiklos vykdytojo ar orlaivio naudotojo taikomos stebėsenos metodikos dokumentai ir jame pateikiami bent I priede nustatyti elementai.</t>
  </si>
  <si>
    <t>Be to, 74 straipsnio 1 dalyje teigiama:</t>
  </si>
  <si>
    <t>Valstybės narės gali reikalauti, kad pateikdamas stebėsenos planus ir stebėsenos plano keitimus bei metines išmetamųjų ŠESD kiekio ataskaitas, tonkilometrių duomenų ataskaitas, patikros ataskaitas bei patobulinimo ataskaitas veiklos vykdytojas ir orlaivio naudotojas naudotų elektroninius šablonus ar tam tikrus failų formatus. 
Tokie valstybių narių nustatomi šablonai arba failų formatų specifikacijos apima bent tą informaciją, kuri numatyta Komisijos skelbiamuose elektroniniuose šablonuose arba failų formatų specifikacijose.</t>
  </si>
  <si>
    <t xml:space="preserve">Šis failas yra minėtasis Europos Komisijos parengtas orlaivių naudotojų išmetamųjų teršalų stebėsenos plano šablonas, apimantis I priedo reikalavimus ir tam tikrus papildomus reikalavimus, kuriais siekiama palengvinti orlaivių naudotojui įrodyti atitiktį SAR. 
Dėl tam tikrų aplinkybių, kaip aprašyta pirmiau, jis gali būti šiek tiek pakeistas valstybės narės kompetentingos institucijos. </t>
  </si>
  <si>
    <t>Visi Komisijos rekomendaciniai dokumentai dėl Stebėsenos ir ataskaitų reglamento pateikiami tinklalapyje:</t>
  </si>
  <si>
    <t>Nuspręsta ES ATLPS išplėsti ir įtraukti trijų EEE ELPA šalių (Islandijos, Lichtenšteino ir Norvegijos), o nuo 2013 m. – ir Kroatijos orlaivių naudotojus. Tai reiškia, kad orlaivių naudotojai taip pat turi vykdyti savo išmetamųjų ŠESD ir tonkilometrių duomenų, susijusių su vietiniais skrydžiais EEE ELPA šalyse, skrydžiais tarp EEE ELPA šalių ir tarp EEE ELPA šalių ir trečiųjų šalių, stebėseną ir teikti ataskaitas.</t>
  </si>
  <si>
    <t>Taigi šiame šablone visos nuorodos į valstybes nares turi būti suprantamos kaip nuorodos į visas 30 (nuo 2013 m. – 31) EEE šalių. EEE sudaro 27 (nuo 2013 m. – 28) ES valstybės narės, Islandija, Lichtenšteinas ir Norvegija.</t>
  </si>
  <si>
    <t>Prieš pradėdami naudotis šiuo failu, atlikite tokius veiksmus:</t>
  </si>
  <si>
    <t>Įsitikinkite, kad žinote, kuri ES valstybė narė yra atsakinga už jūsų (orlaivio naudotojo, su kuriuo susijęs šis stebėsenos planas) administravimą. Administruojančios valstybės narės nustatymo kriterijai nustatyti ES ATLPS direktyvos 18a straipsnyje. Sąrašą, kuriame nurodyta kiekvieno orlaivio naudotojo administruojanti valstybė narė, galima rasti Komisijos interneto svetainėje (žr. toliau).</t>
  </si>
  <si>
    <t xml:space="preserve">Nustatykite kompetentingą instituciją (KI), atsakingą už jūsų atvejį toje administruojančioje valstybėje narėje (vienoje valstybėje narėje gali būti daugiau negu viena KI). </t>
  </si>
  <si>
    <t>Pažiūrėkite KI tinklalapyje arba tiesiogiai susisiekite su KI ir sužinokite, ar turite reikiamą šablono versiją. Šablono versija yra aiškiai nurodyta šio failo pirmame puslapyje.</t>
  </si>
  <si>
    <t>Kai kurios valstybės narės gali reikalauti, kad naudotumėte kitą sistemą, pavyzdžiui, internetines formas, o ne elektronines lenteles. Pasitikrinkite, kokius reikalavimus kelia jus administruojanti valstybė narė. KI jums suteiks išsamesnės informacijos.</t>
  </si>
  <si>
    <t>Atidžiai perskaitykite šio šablono pildymo instrukcijas.</t>
  </si>
  <si>
    <t>Šis stebėsenos planas turi būti pateiktas jūsų kompetentingai institucijai šiuo adresu:</t>
  </si>
  <si>
    <t>Išsamų adresą pateikia valstybė narė.</t>
  </si>
  <si>
    <t>KI gali su jumis susisiekti, kad aptartų jūsų stebėsenos plano pakeitimus, siekdama užtikrinti tikslią ir patikimą metinio išmetamųjų ŠESD kiekio stebėseną ir ataskaitų teikimą pagal bendruosius ir specialiuosius SAR reikalavimus. Nepaisydami SAR 16 straipsnio 1 dalies, gavę KI pranešimą apie jūsų stebėsenos plano patvirtinimą, naudokitės naujausia jūsų stebėsenos plano versija kaip metinio išmetamųjų ŠESD nustatymo metodika ir kaip duomenų gavimo ir jų tvarkymo bei kontrolės įgyvendinimo metodika. Planas taip pat bus atskaitos taškas tikrinant jūsų metinę išmetamųjų ŠESD kiekio ataskaitą.</t>
  </si>
  <si>
    <t>Apie visus pasiūlymus atlikti reikšmingus stebėsenos plano pakeitimus turite nedelsdami pranešti KI. Visus reikšmingus stebėsenos metodikos pakeitimus turi prieš tai patvirtinti KI, kaip nustatyta SAR 14 ir 15 straipsniuose. Jei (pagal 15 straipsnį) galite pagrįstai manyti, kad būtini stebėsenos plano atnaujinimai nėra reikšmingi, apie juos visus kartą per metus galite informuoti KI laikydamiesi tame straipsnyje nustatyto termino (jei su tuo sutinka kompetentinga institucija).</t>
  </si>
  <si>
    <t>Visus stebėsenos plano pakeitimus turite įgyvendinti ir registruoti pagal SAR 16 straipsnį.</t>
  </si>
  <si>
    <t>Jei jums reikia pagalbos pildant stebėsenos planą, kreipkitės į savo kompetentingą instituciją. Kai kurios valstybės narės yra parengusios rekomendacinius dokumentus, kurie jums gali būti naudingi.</t>
  </si>
  <si>
    <t>Šioje ataskaitoje pateiktai informacijai gali būti taikomas viešinimo reikalavimas, įskaitant nustatytąjį Direktyva 2003/4/EB dėl visuomenės galimybės susipažinti su informacija apie aplinką. Jei manote, kad kuri nors informacija, kurią jūs pateikiate ryšium su šia paraiška, turėtų būti laikoma komerciškai konfidencialia, prašome apie tai informuoti savo kompetentingą instituciją. Turėtumėte žinoti, kad pagal Direktyvos 2003/4/EB nuostatas kompetentinga institucija gali privalėti atskleisti informaciją net jei pareiškėjas prašo laikyti ją konfidencialia.</t>
  </si>
  <si>
    <t>Informacijos šaltiniai</t>
  </si>
  <si>
    <t>ES tinklalapiai</t>
  </si>
  <si>
    <t>ES teisės aktai</t>
  </si>
  <si>
    <t>Bendroji informacija apie ATLPS</t>
  </si>
  <si>
    <t xml:space="preserve">Su aviacija susijusi ATLPS dalis </t>
  </si>
  <si>
    <t xml:space="preserve">Stebėsena ir ataskaitų teikimas pagal ES ATLPS </t>
  </si>
  <si>
    <t>Kiti tinklalapiai</t>
  </si>
  <si>
    <t>&lt;nurodo valstybės narės&gt;</t>
  </si>
  <si>
    <t>Pagalbos tarnyba</t>
  </si>
  <si>
    <t>&lt;nurodo valstybės narės, jeigu yra&gt;</t>
  </si>
  <si>
    <t>Kaip naudotis šiuo failu</t>
  </si>
  <si>
    <t>Siekdami sumažinti savo darbo krūvį, visus duomenis, kurie abiejuose stebėsenos planuose (išmetamųjų ŠESD ir tonkilometrių) identiški, galite pasirinkti įrašyti tik viename stebėsenos plane. Tai turite pasirinkti 2 c punkte. Rekomenduojama metinį išmetamųjų ŠESD stebėsenos planą naudoti kaip pagrindinį dokumentą, nes jame paprastai reikia išsamesnės informacijos. Jei abiejų dokumentų kompetentingai institucijai nesiųsite vienu metu, turite tuos duomenis įrašyti pirmajame dokumente.</t>
  </si>
  <si>
    <t>Rekomenduojame pildyti failą nuo pradžios iki pabaigos. Yra kelios funkcijos, padėsiančios pildyti formą ir kurios priklauso nuo to, kas buvo įrašyta pirmiau, pavyzdžiui, laukelių spalva pasikeis, jei į juos nieko nereikia įrašyti (žr. spalvų kodus toliau).</t>
  </si>
  <si>
    <t>Keliuose laukeliuose duomenis galite pasirinkti iš pateiktų variantų. Norėdami ką nors pasirinkti iš tokio išskleidžiamojo sąrašo, spustelėkite pelės mygtuku ant rodyklės dešiniajame laukelio krašte arba pasirinkite laukelį ir laikydami paspaudę klavišą „Alt“ slinkite žymekliu žemyn. Tam tikrais atvejais galėsite įrašyti savo tekstą, net jei ir yra toks išskleidžiamasis sąrašas. Tai galima padaryti tada, kai išskleidžiamajame sąraše yra tuščių vietų.</t>
  </si>
  <si>
    <t>Spalvų kodai ir šriftai</t>
  </si>
  <si>
    <t>Juodas paryškintas šriftas –</t>
  </si>
  <si>
    <t>Tai Komisijos šablono tekstas. Jis turi likti toks, koks yra.</t>
  </si>
  <si>
    <t xml:space="preserve">Smulkesnis pasvirasis šriftas </t>
  </si>
  <si>
    <t>Tokiu tekstu pateikiama daugiau paaiškinimų. Valstybės narės gali įrašyti daugiau paaiškinimų savo šablono variantuose.</t>
  </si>
  <si>
    <t>Į šviesiai geltonus laukelius įrašyti duomenis privaloma.</t>
  </si>
  <si>
    <t>Žaliuose laukeliuose pateikiami automatiškai apskaičiuoti rezultatai. Raudonu tekstu rašomi pranešimai apie klaidas (trūkstamus duomenis ir pan.).</t>
  </si>
  <si>
    <t>Pilkai pažymėti laukeliai reiškia, kad dėl įrašo kitame laukelyje čia įrašas nereikalingas.</t>
  </si>
  <si>
    <t>Pilkus laukelius turėtų užpildyti valstybės narės prieš skelbdamos individualią šablono versiją.</t>
  </si>
  <si>
    <t>Čia pateikiamos konkrečios valstybės narės gairės:</t>
  </si>
  <si>
    <t>A. Stebėsenos plano versijos</t>
  </si>
  <si>
    <t>Stebėsenos plano versijų sąrašas</t>
  </si>
  <si>
    <t>Šis lapas naudojamas esamai stebėsenos plano versijai atsekti. Kiekviena stebėsenos plano versija turėtų turėti unikalų versijos numerį ir atskaitos datą.</t>
  </si>
  <si>
    <t>Atsižvelgiant į administruojančios valstybės narės reikalavimus, gali būti, kad orlaivio naudotojas siųs dokumentą su įvairiais atnaujintais duomenimis kompetentingai institucijai, arba orlaivio naudotojas vienas gali registruoti visas versijas. Bet kuriuo atveju orlaivio naudotojas turėtų saugoti kiekvienos stebėsenos plano versijos kopiją.</t>
  </si>
  <si>
    <t>Stebėsenos plano būklė atskaitos datą turi būti pažymėta skiltyje „būklė“. Galimos būklės yra: „pateikta kompetentingai institucijai (KI)“, „patvirtinta KI“, „juodraštis“ ir kt.</t>
  </si>
  <si>
    <t>Atkreipkite dėmesį, kad išmetamųjų ŠESD stebėsena visada turi būti vykdoma pagal naujausią patvirtintą stebėsenos plano versiją, išskyrus tuos atvejus, kai atnaujintas SP jau yra pateiktas kompetentingai institucijai patvirtinti ir (arba) laukiama jos patvirtinimo. Pagal 16 straipsnio 1 dalį tokiais atvejais stebėsena turi būti vykdoma lygiagrečiai – tiek naudojant naujausią patvirtintą stebėsenos plano versiją, tiek SP, pateiktą patvirtinti.</t>
  </si>
  <si>
    <t>Versijos Nr.</t>
  </si>
  <si>
    <t>Atskaitos data</t>
  </si>
  <si>
    <t>Būklė atskaitos datą</t>
  </si>
  <si>
    <t>Skyriai, kuriuose padaryta pakeitimų. 
Trumpas pakeitimų paaiškinimas</t>
  </si>
  <si>
    <t>Jei reikia, įrašykite daugiau eilučių</t>
  </si>
  <si>
    <t>ORLAIVIO NAUDOTOJO IDENTIFIKAVIMAS IR VEIKLOS APRAŠYMAS</t>
  </si>
  <si>
    <t>Įrašykite orlaivio naudotojo pavadinimą</t>
  </si>
  <si>
    <t>Tai turi būti juridinio asmens, kuris vykdo ES ATLPS direktyvos I priede apibrėžtą aviacijos veiklą, pavadinimas</t>
  </si>
  <si>
    <t>Unikalus identifikatorius, kaip nurodyta Komisijos orlaivių naudotojų sąraše</t>
  </si>
  <si>
    <t>Šį identifikatorių galima rasti sąraše, kurį skelbia Komisija pagal ES ATLPS direktyvos 18a straipsnio 3 dalį.</t>
  </si>
  <si>
    <t>Prašome pasirinkti pagrindinį stebėsenos planą</t>
  </si>
  <si>
    <t>Paaiškinimas. Šiame šablone yra keli laukeliai, kurie identiški tonkilometrių stebėsenos plano šablonui, pavyzdžiui, adreso informacija ir su orlaivių parku susijusi informacija. Siekdami išvengti nereikalingo dubliavimo, čia galite pasirinkti, kuris bus pagrindinis dokumentas, – metinis išmetamųjų ŠESD stebėsenos planas (šis failas) ar tonkilometrių stebėsenos planas. Pasirinkę planą, reikalaujamą informaciją turite įrašyti tik į vieną pasirinktą dokumentą.</t>
  </si>
  <si>
    <t>Tai naujas ar atnaujintas stebėsenos planas?</t>
  </si>
  <si>
    <t>Pastaba. Jei naudojatės šiuo failu norėdami atnaujinti ankstesnę versiją, 2 skirsnio c punkte turite pasirinkti „Metinių išmetamųjų ŠESD stebėsenos planas“. Jei tai atnaujintas stebėsenos planas, jūsų kompetentinga institucija gali leisti nepildyti visų duomenų, o įrašyti tik naują informaciją.</t>
  </si>
  <si>
    <t>Šios stebėsenos plano versijos numeris</t>
  </si>
  <si>
    <t>Pastaba. Šis skaičius taip pat bus rodomas šio failo viršelyje. Jis turėtų būti suderintas su jūsų įrašu 1 skirsnyje.</t>
  </si>
  <si>
    <t>&lt;&lt;&lt; Jei 2 skirsnio c punkte pasirinkote t-km stebėsenos planą, spauskite čia ir pateksite į 3a skirsnį &gt;&gt;&gt;</t>
  </si>
  <si>
    <t>Nurodykite orlaivio naudotojo pavadinimą Komisijos sudarytame orlaivių naudotojų sąraše, jei jis nesutampa su 2 skirsnio a punkte nurodytu pavadinimu.</t>
  </si>
  <si>
    <t>Orlaivio naudotojo pavadinimas sąraše, parengtame pagal ES ATLPS direktyvos 18a straipsnio 3 dalį, gali būti kitoks nei faktinis į 2 skirsnio a punktą įrašytas pavadinimas.</t>
  </si>
  <si>
    <t>Prašome įrašyti unikalų ICAO žymenį, naudojamą šaukinyje skrydžių valdymo (ATC) tikslais, jei jis žinomas.</t>
  </si>
  <si>
    <t>ICAO žymuo turėtų būti toks, koks yra nurodytas ICAO skrydžio plano 7 langelyje (išskyrus skrydžio identifikaciją), kaip nustatyta ICAO dokumente 8585. Jei skrydžių planuose ICAO žymens nenurodote, išskleidžiamajame sąraše pasirinkite „netaikoma“ ir pereikite į 2 skirsnio g punktą.</t>
  </si>
  <si>
    <t>Jei unikalaus ICAO žymens, kuris būtų naudojamas ATC tikslais, nėra, nurodykite orlaivio registracijos numerį, naudojamą jūsų eksploatuojamo orlaivio šaukinyje ATC tikslais.</t>
  </si>
  <si>
    <t>Jei unikalaus ICAO žymens nėra, įrašykite visų jūsų eksploatuojamų orlaivių atpažinimo kodus, naudojamus ATC tikslais (uodegos numerius), kaip įrašyta skrydžio plano 7 langelyje. (Kiekvieną registracijos numerį atskirkite kabliataškiu.) Kitais atvejais įrašykite „netaikoma“ ir tęskite.</t>
  </si>
  <si>
    <t>Įrašykite orlaivio naudotojo administruojančią valstybę narę</t>
  </si>
  <si>
    <t>pagal direktyvos 18a straipsnį</t>
  </si>
  <si>
    <t>Kompetentinga institucija šioje valstybėje narėje</t>
  </si>
  <si>
    <t>Tam tikrose valstybėse narėse yra daugiau negu viena kompetentinga institucija, kuri yra atsakinga už orlaivių naudotojus pagal ES ATLPS. Įrašykite tinkamos institucijos pavadinimą, jei taikoma. Kitais atvejais pasirinkite „netaikoma“.</t>
  </si>
  <si>
    <t>Įrašykite valstybėje narėje išduoto oro vežėjo pažymėjimo (OVP) ir licencijos oro susisiekimui vykdyti numerius ir juos išdavusias institucijas, jei turima</t>
  </si>
  <si>
    <t>Oro vežėjo pažymėjimas</t>
  </si>
  <si>
    <t>OVP išdavusi institucija</t>
  </si>
  <si>
    <t>Licencija oro susisiekimui vykdyti</t>
  </si>
  <si>
    <t>Leidimą išduodanti institucija:</t>
  </si>
  <si>
    <t>Įrašykite orlaivio naudotojo adresą, įskaitant pašto kodą ir valstybę</t>
  </si>
  <si>
    <t>1 adreso eilutė</t>
  </si>
  <si>
    <t>2 adreso eilutė</t>
  </si>
  <si>
    <t>Miestas</t>
  </si>
  <si>
    <t>Valstybė / provincija / regionas</t>
  </si>
  <si>
    <t>Pašto kodas / ZIP</t>
  </si>
  <si>
    <t>Šalis</t>
  </si>
  <si>
    <t>E. pašto adresas</t>
  </si>
  <si>
    <t>Jei skiriasi nuo k punkte pirmiau pateiktos informacijos, nurodykite kontaktinį orlaivio naudotojo adresą (su pašto kodu) administruojančioje valstybėje narėje, jei toks yra:</t>
  </si>
  <si>
    <t>Pateikite informacijos apie savo įmonės nuosavybės struktūrą ir nurodykite, ar turite patronuojamųjų arba patronuojančiųjų įmonių</t>
  </si>
  <si>
    <t>Į savo aprašymą įtraukite savo patronuojamųjų įmonių ar patronuojančiosios įmonės unikalius ICAO žymenis ir nurodykite šiuos subjektus administruojančią valstybę narę, jei taikoma. Prireikus prie savo pateikiamos informacijos pridėkite priedus, kuriuose parodyta jūsų įmonės nuosavybės struktūros schema.</t>
  </si>
  <si>
    <t>Atkreipkite dėmesį, kad jūsų administruojanti valstybė narė gali paprašyti pateikti daugiau informacijos apie jūsų kontaktinį adresą ir įmonės struktūrą (žr. elektroninę lentelę „Valstybei narei būdinga informacija“).</t>
  </si>
  <si>
    <t>Orlaivio naudotojo veiklos, kuriai taikomas ES ATLPS direktyvos I priedas, aprašymas</t>
  </si>
  <si>
    <t>Nurodykite, ar esate komercinis ar nekomercinis oro vežėjas, ar teikiate reguliaraus ar nereguliaraus oro susisiekimo paslaugas, ar ir viena, ir kita, ir ar vykdote veiklą tik ES, ar taip pat ir ne ES šalyse.</t>
  </si>
  <si>
    <t>Orlaivio naudotojo statusas</t>
  </si>
  <si>
    <t>Komerciniai oro vežėjai: prašome kaip įrodymą prie šio stebėsenos plano pridėti savo OVP I priedo kopiją.</t>
  </si>
  <si>
    <t>Skrydžių tvarkaraštis</t>
  </si>
  <si>
    <t>Veiklos mastas</t>
  </si>
  <si>
    <t>Prireikus prašome pateikti išsamesnį savo veiklos aprašymą.</t>
  </si>
  <si>
    <r>
      <t xml:space="preserve"> </t>
    </r>
    <r>
      <rPr>
        <b/>
        <sz val="12"/>
        <rFont val="Arial"/>
        <family val="2"/>
      </rPr>
      <t>Kontaktinė informacija ir adresas dokumentams pateikti</t>
    </r>
  </si>
  <si>
    <t>Su kuo galime susisiekti dėl jūsų stebėsenos plano?</t>
  </si>
  <si>
    <t>Mums būtų naudinga žinoti asmenį, su kuriuo galėtume susisiekti tiesiogiai kilus kokių nors klausimų dėl jūsų stebėsenos plano. Jūsų nurodytas asmuo turėtų turėti įgaliojimus veikti jūsų vardu. Tai galėtų būti agentas, veikiantis orlaivio naudotojo vardu.</t>
  </si>
  <si>
    <t>Prievardis</t>
  </si>
  <si>
    <t>Vardas</t>
  </si>
  <si>
    <t>Pavardė</t>
  </si>
  <si>
    <t>Pareigos</t>
  </si>
  <si>
    <t>Organizacijos pavadinimas (jei veikia orlaivio naudotojo vardu)</t>
  </si>
  <si>
    <t>Telefono numeris</t>
  </si>
  <si>
    <t>&lt;&lt;&lt; Jei 2 skirsnio c punkte pasirinkote t-km stebėsenos planą, spauskite čia ir pateksite į 4 skirsnį &gt;&gt;&gt;</t>
  </si>
  <si>
    <t>Nurodykite susirašinėjimo adresą</t>
  </si>
  <si>
    <t>Turite nurodyti adresą, kuriuo jums būtų galima siųsti pranešimus ar kitus dokumentus, susijusius su ES apyvartinių taršos leidimų prekybos sistema. Nurodykite e. pašto adresą ir pašto adresą, jei yra, administruojančioje valstybėje narėje.</t>
  </si>
  <si>
    <t>Pašto kodas</t>
  </si>
  <si>
    <t>Valstybė</t>
  </si>
  <si>
    <t>&lt;&lt;&lt;Paspaudę čia pateksite į tolesnį skirsnį&gt;&gt;&gt;</t>
  </si>
  <si>
    <t>TARŠOS ŠALTINIAI ir ORLAIVIŲ PARKO CHARAKTERISTIKOS</t>
  </si>
  <si>
    <t>Apie jūsų veiklą</t>
  </si>
  <si>
    <t>2 skirsnio c punkte jūs pasirinkote</t>
  </si>
  <si>
    <t>Prašome nurodyti orlaivių, kuriuos orlaivio naudotojas naudojo tuo metu, kai teikė šį apskaitos planą, tipus.</t>
  </si>
  <si>
    <t>Sąraše turėtų būti nurodyti visų orlaivių, kuriuos eksploatuojate šio stebėsenos plano pateikimo metu, tipai (ICAO orlaivių tipų kodais, nurodytais dokumente 8643), ir kiekvieno tipo orlaivių skaičius, įskaitant nuosavus ir išsinuomotus orlaivius. Turite išvardyti tik tų tipų orlaivius, kurie naudojami vykdyti veiklai, kuriai taikomas ES ATLPS direktyvos I priedas.</t>
  </si>
  <si>
    <t>Į antrąją skiltį galite įrašyti to orlaivio tipo potipius, jei tai svarbu nustatant stebėsenos metodiką. Tai gali būti naudinga, pvz., jei skirtingų tipų orlaiviuose skiriasi matavimo sistemos, duomenų perdavimo sistemos (pvz., ACARS) ir kt.</t>
  </si>
  <si>
    <t>Turite nurodyti, koks kuras bus naudojamas kiekvieno tipo orlaivyje (kokie „sukėlikliai“ bus susiję su taršos šaltiniais). Tai galite padaryti į atitinkamą laukelį įrašydami „1“ arba „TAIP“. Jei kuras nenaudojamas, laukelį palikite tuščią.</t>
  </si>
  <si>
    <t>Pastaba. Dalis duomenų, kuriuos reikia į rašyti į šį poskyrį, sutampa su informacija,pateiktina tonkilometrių duomenų stebėsenos plane. Tačiau išmetamųjų ŠESD stebėsenai reikia daugiau informacijos. Taigi duomenis reikia įrašyti čia. Galite sumažinti savo darbo krūvį tonkilometrių stebėsenos plane pateikdami nuorodą į čia pateiktą informaciją.</t>
  </si>
  <si>
    <t>Stebėsenos plano pateikimo data</t>
  </si>
  <si>
    <t xml:space="preserve">
Bendrinis orlaivio tipas 
(ICAO orlaivio tipo žymuo)</t>
  </si>
  <si>
    <t xml:space="preserve">
Potipis (neprivaloma)</t>
  </si>
  <si>
    <t xml:space="preserve">
Plano pateikimo metu eksploatuojamų orlaivių skaičius</t>
  </si>
  <si>
    <t>reaktyvinis žibalas
(Jet A1 arba Jet A)</t>
  </si>
  <si>
    <t>reaktyvinis benzinas 
(Jet B)</t>
  </si>
  <si>
    <t>aviacinis benzinas (AvGas)</t>
  </si>
  <si>
    <t>Biokuras</t>
  </si>
  <si>
    <t>kiti alternatyvieji degalai</t>
  </si>
  <si>
    <t>Jei reikia, įterpkite daugiau eilučių. Šiuo tikslu rekomenduojama nukopijuoti visą aukščiau esančią eilutę ir paspaudus dešinįjį pelės klavišą pasirinkti komandą „insert copied cells“. Jeigu naudosite komandą „insert line“, nėra garantijos, kad ji bus tinkamo formato.</t>
  </si>
  <si>
    <t>Tik labai didelių orlaivių parkų atveju turėtumėte pateikti šį sąrašą kaip atskirą šio failo lapą.</t>
  </si>
  <si>
    <t>Pateikite orientacinį kitų numatomų eksploatuoti orlaivių tipų sąrašą.</t>
  </si>
  <si>
    <t xml:space="preserve">Atkreipkite dėmesį, kad į šį sąrašą nereikia įtraukti jokio 4 lentelės a punkte nurodyto orlaivio. Jei įmanoma, taip pat nurodykite numatomą kiekvieno tipo orlaivių skaičių, nurodydami skaičių arba orientacinį intervalą. </t>
  </si>
  <si>
    <t xml:space="preserve">
Numatomų eksploatuoti orlaivių skaičius</t>
  </si>
  <si>
    <t>&lt;&lt;&lt; Jei pasirinkote t-km stebėsenos planą, spauskite čia ir tęskite 4 skirsnio f punkte. &gt;&gt;&gt;</t>
  </si>
  <si>
    <t>Prašome pateikti informacijos apie tvarką, sistemas ir atsakomybę, naudojamas tikrinant taršos šaltinių (naudojamų orlaivių) per apskaitos metus sąrašo išsamumą.</t>
  </si>
  <si>
    <t>Toliau nurodytomis priemonėmis turėtų būti užtikrintas visų orlaivių, eksploatuojamų stebėsenos metais, įskaitant tiek nuosavus, tiek išsinuomotus orlaivius, stebėsenos ir ataskaitų išsamumas.</t>
  </si>
  <si>
    <t>Procedūros pavadinimas</t>
  </si>
  <si>
    <t>Procedūros nuoroda</t>
  </si>
  <si>
    <t>Trumpas procedūros aprašymas</t>
  </si>
  <si>
    <t>Postas ar departamentas, atsakingas už duomenų tvarkymą</t>
  </si>
  <si>
    <t>Vieta, kurioje laikomi įrašai</t>
  </si>
  <si>
    <t>Naudojamos sistemos pavadinimas (jei taikytina)</t>
  </si>
  <si>
    <t>Prašome nurodyti informaciją apie tvarką, taikomą tikrinant skrydžių, atliktų pagal unikalų aerodromų poros žymenį, sąrašo išsamumą.</t>
  </si>
  <si>
    <t>Prašome nurodyti tvarką ir sistemas, taikomas, kad aerodromų porų ir vykdomų skrydžių apskaitos laikotarpiu sąrašas būtų išsamus ir atnaujintas, taip pat tvarką, taikomą duomenų išsamumui ir nedubliavimui užtikrinti.</t>
  </si>
  <si>
    <t>Išsamiau aprašykite procedūras, kuriomis, užtikrinant išsamumą ir vengiant dvigubo skaičiavimo, nustatoma, ar skrydžiams taikomas direktyvos I priedas.</t>
  </si>
  <si>
    <t>Prašome pateikti informacijos apie sistemas, naudojamas, kad skrydžių, kuriems taikoma arba netaikoma ES ETS, apskaitos laikotarpiu sąrašas būtų išsamus ir atnaujintas, taip pat apie tvarką, taikomą siekiant užtikrinti duomenų išsamumą ir išvengti dubliavimo.</t>
  </si>
  <si>
    <r>
      <t>Prašome nurodyti apskaičiuotą ar prognozuojamą bendrą metinį deginant iškastinį kurą išmetamą CO</t>
    </r>
    <r>
      <rPr>
        <b/>
        <vertAlign val="subscript"/>
        <sz val="10"/>
        <rFont val="Arial"/>
        <family val="2"/>
      </rPr>
      <t>2</t>
    </r>
    <r>
      <rPr>
        <b/>
        <sz val="10"/>
        <rFont val="Arial"/>
        <family val="2"/>
      </rPr>
      <t xml:space="preserve"> kiekį (vykdant 1 priede nurodytą veiklą).</t>
    </r>
  </si>
  <si>
    <t>Į šį kiekį įskaičiuojami tik tie skrydžiai, kuriems taikoma ES ATLPS.</t>
  </si>
  <si>
    <r>
      <t>tonų CO</t>
    </r>
    <r>
      <rPr>
        <b/>
        <vertAlign val="subscript"/>
        <sz val="8"/>
        <rFont val="Arial"/>
        <family val="2"/>
      </rPr>
      <t>2</t>
    </r>
  </si>
  <si>
    <t>Supaprastinta tvarka mažiesiems teršėjams</t>
  </si>
  <si>
    <r>
      <t>Prašome patvirtinti, ar esate orlaivių naudotojas, kuris per tris iš eilės keturių mėnesių laikotarpius atlieka mažiau kaip 243 skrydžius; arba orlaivių naudotojas, dėl kurio skrydžių bendras metinis išmetamųjų teršalų kiekis deginant iškastinį kurą yra mažesnis kaip 25.000 tonų CO</t>
    </r>
    <r>
      <rPr>
        <b/>
        <vertAlign val="subscript"/>
        <sz val="10"/>
        <rFont val="Arial"/>
        <family val="2"/>
      </rPr>
      <t>2</t>
    </r>
    <r>
      <rPr>
        <b/>
        <sz val="10"/>
        <rFont val="Arial"/>
        <family val="2"/>
      </rPr>
      <t>?</t>
    </r>
  </si>
  <si>
    <t>Orlaivių naudotojai, kurie laikomi mažaisiais teršėjais, gali pasirinkti taikyti supaprastintą tvarką – apskaičiuoti degalų sunaudojimą Eurokontrolės ar kitos susijusios organizacijos įdiegtomis priemonėmis. Tokiu atveju pildykite ne elektroninę lentelę „apskaičiavimas“, bet elektroninę lentelę „supaprastintas apskaičiavimas“.</t>
  </si>
  <si>
    <t>&lt;&lt;&lt; Jei pažymėjote „Ne“, eikite tiesiai į 6 skirsnį &gt;&gt;&gt; &gt;&gt;&gt;</t>
  </si>
  <si>
    <t>Jei atsakydami į 5 skirsnio a punktą nurodėte „TAIP“, atsakykite, ar ketinate degalų sunaudojimą skaičiuoti supaprastinta tvarka?</t>
  </si>
  <si>
    <t>Jei pažymėjote „TAIP“, prašome pateikti informacijos, patvirtinančios, kad galite taikyti supaprastintą skaičiavimo tvarką, ir tada eikite tiesiai prie skilties „Supaprastintas skaičiavimas“ (9 dalis).</t>
  </si>
  <si>
    <r>
      <t>Pateikite tinkamos informacijos, patvirtinančios, kad esate orlaivių naudotojas, kuris per tris iš eilės keturių mėnesių laikotarpius atlieka mažiau kaip 243 skrydžius, arba orlaivių naudotojas, dėl kurio skrydžių bendras metinis išmetamųjų teršalų kiekis yra mažesnis kaip 25.000 tonų CO</t>
    </r>
    <r>
      <rPr>
        <i/>
        <vertAlign val="subscript"/>
        <sz val="8"/>
        <rFont val="Arial"/>
        <family val="2"/>
      </rPr>
      <t>2</t>
    </r>
    <r>
      <rPr>
        <i/>
        <sz val="8"/>
        <rFont val="Arial"/>
        <family val="2"/>
      </rPr>
      <t>. Jei reikia, galite pridėti papildomų dokumentų (žr. 15 skirsnį).</t>
    </r>
  </si>
  <si>
    <t>&lt;&lt;&lt; Čia paspaudę pateksite į 9 skirsnį „Supaprastintas skaičiavimas“ &gt;&gt;&gt;</t>
  </si>
  <si>
    <r>
      <t>IŠMETAMO CO</t>
    </r>
    <r>
      <rPr>
        <b/>
        <vertAlign val="subscript"/>
        <sz val="14"/>
        <rFont val="Arial"/>
        <family val="2"/>
      </rPr>
      <t>2</t>
    </r>
    <r>
      <rPr>
        <b/>
        <sz val="14"/>
        <rFont val="Arial"/>
        <family val="2"/>
      </rPr>
      <t xml:space="preserve"> KIEKIO SKAIČIAVIMAS </t>
    </r>
  </si>
  <si>
    <t>&lt;&lt;&lt; Eikite į 9 skirsnį, jei atitinkate supaprastinto skaičiavimo reikalavimus &gt;&gt;&gt;</t>
  </si>
  <si>
    <t>Prašome nurodyti metodiką, taikomą skaičiuojant kiekvieno tipo orlaivio degalų sunaudojimą.</t>
  </si>
  <si>
    <t>Kiekvienu atveju pasirinktas metodas turi būti toks, kad laiku būtų galima gauti išsamiausius duomenis su mažiausia neapibrėžtimi ir nepatiriant nepagrįstų išlaidų. 
Atkreipkite dėmesį, kad orlaivių tipai automatiškai paimami iš 4 skirsnio a punkto.</t>
  </si>
  <si>
    <t>A metodas</t>
  </si>
  <si>
    <t>Per kiekvieną skrydį faktiškai sunaudojamas degalų kiekis (tonomis) = degalų kiekis orlaivio bakuose, užbaigus degalų atsargų papildymą skrydžiui (tonomis) – degalų kiekis orlaivio bakuose, užbaigus degalų atsargų papildymą paskesniam skrydžiui (tonomis) + tam paskesniam skrydžiui įpiltų degalų kiekis (tonomis)</t>
  </si>
  <si>
    <t>B metodas</t>
  </si>
  <si>
    <t>Per kiekvieną skrydį faktiškai sunaudojamas degalų kiekis (tonomis) = orlaivio bakuose likęs degalų kiekis trinkelių uždėjimo metu ankstesnio skrydžio pabaigoje (tonomis) + skrydžiui įpiltų degalų kiekis (tonomis) – bakuose esantis degalų kiekis trinkelių uždėjimo metu skrydžio pabaigoje (tonomis)</t>
  </si>
  <si>
    <t>Bendras orlaivio tipas (ICAO orlaivio tipo žymuo) ir potipis</t>
  </si>
  <si>
    <t>Metodas (A ar B)</t>
  </si>
  <si>
    <t>Duomenų šaltinis, naudojamas įpiltų degalų kiekiui apskaičiuoti</t>
  </si>
  <si>
    <t>Duomenų perdavimo, laikymo ir susiradimo metodai</t>
  </si>
  <si>
    <t>Prireikus pratęskite kitame lape.</t>
  </si>
  <si>
    <t>Jei pasirinkta metodika (A metodas arba B metodas) taikoma ne visų tipų orlaiviams, prašome tai pagrįsti šiame langelyje.</t>
  </si>
  <si>
    <t>Prašome pateikti informacijos apie tvarką, taikomą apibrėžiant papildomų orlaivių tipų apskaitos metodiką.</t>
  </si>
  <si>
    <t>Nors šiame stebėsenos plane apibrėžiama orlaivių, kurie jau yra jūsų orlaivių parke teikiant šį stebėsenos planą kompetentingai institucijai (žr. 4 dalies a punktą), stebėsenos metodika, turi būti nustatyta tam tikra procedūra, kuria būtų užtikrinama tinkama visų papildomų orlaivių, kurie gali būti eksploatuojami (pvz., tie, kurie išvardyti 4 skirsnio b punkte), stebėsena. Toliau nurodytomis priemonėmis turėtų būti užtikrinta, kad būtų nustatyta stebėsenos metodika bet kurio tipo eksploatuojamam orlaiviui.</t>
  </si>
  <si>
    <t>Naudojamos sistemos pavadinimas (kai taikytina)</t>
  </si>
  <si>
    <t>Į šią lentelę įrašykite informaciją apie sistemas ir procedūras, taikomas vykdant skrydžiui sunaudojamų degalų kiekio stebėseną (ir nuosavų, ir išsinuomotų orlaivių).</t>
  </si>
  <si>
    <t>Procedūra turi apimti pasirinktas pakopas, matavimo įrangos aprašymą, taip pat informacijos užrašymo, susiradimo, perdavimo ir laikymo procedūras.</t>
  </si>
  <si>
    <t>Nurodykite kiekvieno tipo orlaiviams skirtą tankio matavimo metodą, taikomą įpilant degalus ir degalams bakuose.</t>
  </si>
  <si>
    <t>Turėtų būti nurodomos faktinės tankio vertės, nebent kompetentingai institucijai tinkamai įrodoma, kad faktinės vertės nežinomos ir turėtų būti taikomas standartinis 0,8 kg/l tankio koeficientas.</t>
  </si>
  <si>
    <t>Metodas, kuriuo nustatoma faktinė įpilamų degalų tankio vertė</t>
  </si>
  <si>
    <t>Metodas, kuriuo nustatoma bakuose esančių degalų tankio vertė</t>
  </si>
  <si>
    <t>Standartinės vertės naudojimo pagrindimas, jei išmatuoti neįmanoma, ir kitos pastabos</t>
  </si>
  <si>
    <t>Prireikus prašome tęsti kitame lape.</t>
  </si>
  <si>
    <t>Į šią lentelę įrašykite informaciją apie įpilamų degalų ir bakuose esančių degalų tankio matavimo procedūrą (ir nuosavų, ir išsinuomotų orlaivių).</t>
  </si>
  <si>
    <t>Procedūra turi apimti naudojamų matavimo prietaisų aprašymą arba, jei išmatuoti neįmanoma, standartinės vertės naudojimo pagrindimą.</t>
  </si>
  <si>
    <t>Jei taikytina, pateikite nukrypimų nuo bendros įpilamų degalų ar degalų bakuose bei tankio konkrečių aerodromų atveju nustatymo metodikos sąrašą.</t>
  </si>
  <si>
    <t>Prireikus dėl ypatingų aplinkybių, pavyzdžiui, jei degalų tiekėjai negali pateikti visų duomenų, kurių reikia taikant tam tikrą metodiką, pateikite nukrypimų nuo bendrų metodikų sąrašą, susijusį su konkrečiais aerodromais. Pavyzdžiui, jei konkretaus aerodromo degalų tiekėjas negali pateikti faktinių tankio duomenų, nurodykite siūlomą alternatyvų metodą. Prašome išvardykite aerodromus naudojant jų ICAO žymenį, juos atskirdami kabliataškiu.</t>
  </si>
  <si>
    <t>Nukrypimo rūšis</t>
  </si>
  <si>
    <t>Ypatingų aplinkybių pagrindimas</t>
  </si>
  <si>
    <t>Aerodromai, kuriems taikomas nukrypimas</t>
  </si>
  <si>
    <t>Jei lėktuve esančios sistemos naudojamos matuoti, kiek įpilta degalų ir koks kiekis lieka bake, prašome nurodyti neapibrėžtį, susijusią su lėktuve esančia matavimo įranga</t>
  </si>
  <si>
    <t>Jei įpilami degalai nustatomi vien tik pagal sąskaitoje faktūroje nurodytą degalų kiekį ar kitą tinkamą tiekėjo pateikiamą informaciją, nereikia jokio kito neapibrėžties lygio įrodymo, išskyrus bakuose likusio degalų kiekio matavimo neapibrėžties įvertį.
Jei įpilami degalai nustatomi orlaivyje esančiomis sistemomis, neapibrėžties vertės turėtų būti paimtos iš įrangos gamintojo specifikacijų. Įverčių intervalas iš išskleidžiamojo sąrašo turėtų būti naudojamas tik jei nėra tikslesnių verčių.</t>
  </si>
  <si>
    <t>Bake likusių degalų matavimo neapibrėžtis</t>
  </si>
  <si>
    <t>Ar įpilamo kuro kiekis nustatomas tik pagal sąskaitoje faktūroje nurodytą degalų kiekį ar kitą tinkamą informaciją, kurią suteikia degalų tiekėjas?</t>
  </si>
  <si>
    <t>Jeigu ne:</t>
  </si>
  <si>
    <t>Matavimo įranga
neapibrėžtis
(+/-%)</t>
  </si>
  <si>
    <t>Įrodymų, kad atliekami įprasti degalų matavimo sistemų patikrinimai, buvimo vieta</t>
  </si>
  <si>
    <t>Nurodykite pagrindinius jūsų degalų sunaudojimo matavimo neapibrėžties šaltinius ir susijusius jų neapibrėžties lygius.</t>
  </si>
  <si>
    <t>Neprivalote atlikti išsamaus neapibrėžties vertinimo, jei nurodote neapibrėžties šaltinius ir susijusius jų neapibrėžties lygius. Kitų komponentų nei nurodytieji 7 skirsnio a punkte neapibrėžtys gali būti pagrįstos konservatyvia (su atsarga) eksperto išvada.</t>
  </si>
  <si>
    <t>Neapibrėžties šaltinis</t>
  </si>
  <si>
    <t>Neapibrėžties lygis</t>
  </si>
  <si>
    <t>Pastabos dėl neapibrėžties lygio</t>
  </si>
  <si>
    <t>Pateikite išsamesnės informacijos apie neapibrėžties ribinę vertę, kurios ketinatės laikytis kiekvieno sukėliklio (degalų rūšies) atžvilgiu.</t>
  </si>
  <si>
    <r>
      <t>Kiekvieno sukėliklio (degalų rūšies) atžvilgiu nurodykite apytikrį metinį su sukėlikliu susijusio CO</t>
    </r>
    <r>
      <rPr>
        <i/>
        <vertAlign val="subscript"/>
        <sz val="8"/>
        <color indexed="18"/>
        <rFont val="Arial"/>
        <family val="2"/>
      </rPr>
      <t>2</t>
    </r>
    <r>
      <rPr>
        <i/>
        <sz val="8"/>
        <color indexed="18"/>
        <rFont val="Arial"/>
        <family val="2"/>
      </rPr>
      <t xml:space="preserve"> kiekį, nesvarbu, ar sukėliklis laikomas didžiuoju sukėlikliu ar mažuoju sukėlikliu, ir atitinkamą matavimo neapibrėžties ribinę vertę (kuri yra didžiausia matavimo neapibrėžtis stebėsenos metais), kurios laikysitės. </t>
    </r>
  </si>
  <si>
    <r>
      <t>Prašome naudoti tuščius laukelius D skiltyje alternatyviems degalams ir (arba) biokurui, kuriuos naudosite, nurodyti. Nurodykite apytikrį deginant iškastinį kurą išmesto CO</t>
    </r>
    <r>
      <rPr>
        <i/>
        <vertAlign val="subscript"/>
        <sz val="8"/>
        <color indexed="18"/>
        <rFont val="Arial"/>
        <family val="2"/>
      </rPr>
      <t>2</t>
    </r>
    <r>
      <rPr>
        <i/>
        <sz val="8"/>
        <color indexed="18"/>
        <rFont val="Arial"/>
        <family val="2"/>
      </rPr>
      <t xml:space="preserve"> kiekį (pagal kiekvieną išvardytą degalų rūšį), kad pateiktumėte įrodymų, jog pakopa pasirinkta teisingai. Prašome užtikrinti, kad bendras išmetamų teršalų kiekis atitiktų 4 dalies f punkte pateiktą atsakymą.</t>
    </r>
  </si>
  <si>
    <t>Sukėliklis (degalų rūšis)</t>
  </si>
  <si>
    <r>
      <t>Apskaičiuotas metinis deginant iškastinį kurą išmetamo CO</t>
    </r>
    <r>
      <rPr>
        <b/>
        <vertAlign val="subscript"/>
        <sz val="8"/>
        <rFont val="Arial"/>
        <family val="2"/>
      </rPr>
      <t>2</t>
    </r>
    <r>
      <rPr>
        <b/>
        <sz val="8"/>
        <rFont val="Arial"/>
        <family val="2"/>
      </rPr>
      <t xml:space="preserve"> kiekis pagal kiekvieną degalų rūšį</t>
    </r>
  </si>
  <si>
    <r>
      <t>Bendro apskaičiuoto išmetamo CO</t>
    </r>
    <r>
      <rPr>
        <b/>
        <vertAlign val="subscript"/>
        <sz val="8"/>
        <rFont val="Arial"/>
        <family val="2"/>
      </rPr>
      <t>2</t>
    </r>
    <r>
      <rPr>
        <b/>
        <sz val="8"/>
        <rFont val="Arial"/>
        <family val="2"/>
      </rPr>
      <t xml:space="preserve"> kiekio % </t>
    </r>
  </si>
  <si>
    <t>Sukėliklio klasifikacija</t>
  </si>
  <si>
    <t>Degalų sunaudojimo neapibrėžtis</t>
  </si>
  <si>
    <t>Pakopos numeris</t>
  </si>
  <si>
    <t>Std degalai</t>
  </si>
  <si>
    <t>Reaktyvinis žibalas (Jet A1 arba Jet A)</t>
  </si>
  <si>
    <t>Reaktyvinis benzinas (Jet B)</t>
  </si>
  <si>
    <t>Aviacinis benzinas (AvGas)</t>
  </si>
  <si>
    <t>Alternatyvūs degalai</t>
  </si>
  <si>
    <t>Biodegalai</t>
  </si>
  <si>
    <t>Iš viso visoms degalų rūšims</t>
  </si>
  <si>
    <t>Įvertis, pateiktas 4 dalies f punkte</t>
  </si>
  <si>
    <t>Skirtumas:</t>
  </si>
  <si>
    <t>Pateikite įrodymų, kad kiekvienas sukėliklis atitinka bendrą neapibrėžties ribinę vertę, kaip nurodyta 7 lentelės c punkte.</t>
  </si>
  <si>
    <t>Įrodymai gali būti gamintojo arba kuro tiekėjo specifikacijos.</t>
  </si>
  <si>
    <t>Toliau langelyje prašome pateikti nuorodą į failą ar dokumentą, kurį pridedate prie savo stebėsenos plano.</t>
  </si>
  <si>
    <t>Į šią lentelę įrašykite informaciją apie tvarką, taikomą siekiant užtikrinti, kad bendra degalų matavimo neapibrėžtis atitiktų pasirinktos pakopos reikalavimus.</t>
  </si>
  <si>
    <t>Turi būti įrodyta, kad degalų matavimo neapibrėžtis atitiks pasirinktos pakopos reikalavimus, darant nuorodą į matavimo sistemų kalibravimo pažymėjimus (jei taikoma), nacionalinius įstatymus, išlygas klientų sutartyse ar degalų tiekėjų tikslumo standartus. Jei matavimo sistemos sudedamųjų dalių kalibruoti neįmanoma, tvarkoje nurodykite alternatyvias kontrolės priemones.</t>
  </si>
  <si>
    <t>Į šią lentelę įrašykite informaciją apie tvarką, taikomą siekiant užtikrinti, kad būtų reguliariai palyginamas sąskaitose faktūrose nurodytas įpiltas kiekis ir orlaivyje esančios matavimo sistemos rodomas įpiltas kiekis.</t>
  </si>
  <si>
    <t>Jei nustatoma nukrypimų, turi būti imamasi korekcinių veiksmų pagal SAR 63 straipsnį.</t>
  </si>
  <si>
    <t>Prašome patvirtinti, kad komerciniams standartiniams aviaciniams degalams naudosite šiuos standartinius išmetamųjų teršalų faktorius</t>
  </si>
  <si>
    <t>Aviacinių degalų rūšis</t>
  </si>
  <si>
    <t>Numatytoji IPCC vertė
Reaktyvinis žibalas (JET A1 arba JET A)</t>
  </si>
  <si>
    <t>Patvirtinti</t>
  </si>
  <si>
    <t>Jei taikytina, prašome apibūdinti tvarką, taikomą alternatyvių degalų (sukėliklių) išmetamųjų teršalų faktoriams, grynojo šilumingumo vertei ir biomasės kiekiui nustatyti.</t>
  </si>
  <si>
    <t>Jei taikoma, tvarkos aprašyme turi būti nurodyta, kaip gaunami išmetamųjų teršalų faktoriai, grynojo šilumingumo vertės ir biomasės dalys, kurias turi patvirtinti kompetentinga institucija. Jie gali būti iš gaunami atliekant ėminių analizę, iš degalų pirkimo dokumentų, jei tai komercinis kuras, arba iš 53 straipsnyje Komisijos pateiktų gairių.</t>
  </si>
  <si>
    <t>Jei taikytina, prašome aprašyti metodus, taikomus alternatyvių degalų partijos mėginiams imti.</t>
  </si>
  <si>
    <t>Kiekvieno sukėliklio atžvilgiu glaustai aprašykite metodą, taikomą imant degalų ir medžiagų ėminius siekiant nustatyti kiekvienos degalų ar medžiagų partijos išmetamųjų teršalų faktorių, grynojo šilumingumo vertę ir biomasės kiekį.</t>
  </si>
  <si>
    <t>Parametras</t>
  </si>
  <si>
    <t>Aprašymas</t>
  </si>
  <si>
    <t>atitinka standartą (ISO, EN, ...)</t>
  </si>
  <si>
    <t>Jei taikytina, prašome aprašyti metodus, taikomus alternatyviems degalams analizuoti (įskaitant biokurą) siekiant nustatyti grynojo šilumingumo vertę, išmetamųjų teršalų faktorius ir biogeninį turinį (jei tinka).</t>
  </si>
  <si>
    <t>Kiekvieno sukėliklio atžvilgiu glaustai aprašykite metodą, taikomą imant degalų ir medžiagų ėminius siekiant nustatyti kiekvienos degalų ar medžiagų partijos išmetamųjų teršalų faktorių, grynojo šilumingumo vertę ir biomasės kiekį (jei to reikalauja pasirinkta pakopa).</t>
  </si>
  <si>
    <t>Jei taikoma, pateikite analizei naudojamų laboratorijų sąrašą ir patvirtinkite, ar laboratorija akredituota atlikti tą analizę pagal EN ISO/IEC 17025, arba pateikite kitą nuorodą į reikalaujamus pateikti įrodymus, kad laboratorija yra techniškai kompetentinga pagal 34 straipsnį.</t>
  </si>
  <si>
    <t>Laboratorijos pavadinimas</t>
  </si>
  <si>
    <t>Analizės procedūros</t>
  </si>
  <si>
    <t>Ar laboratorija akredituota pagal EN ISO/IEC17025 šiai analizei atlikti?</t>
  </si>
  <si>
    <t>Jeigu ne, pateikite nuorodą į kitus įrodymus</t>
  </si>
  <si>
    <r>
      <t>SUPAPRASTINTAS IŠMETAMO CO</t>
    </r>
    <r>
      <rPr>
        <b/>
        <vertAlign val="subscript"/>
        <sz val="14"/>
        <rFont val="Arial"/>
        <family val="2"/>
      </rPr>
      <t>2</t>
    </r>
    <r>
      <rPr>
        <b/>
        <sz val="14"/>
        <rFont val="Arial"/>
        <family val="2"/>
      </rPr>
      <t xml:space="preserve"> KIEKIO APSKAIČIAVIMAS</t>
    </r>
  </si>
  <si>
    <t>Supaprastintas apskaičiavimas</t>
  </si>
  <si>
    <t>Galite taikyti supaprastintą procedūrą veiklos duomenims, aprašytiems SAR 54 straipsnyje, apskaičiuoti, jei esate orlaivio naudotojas:
kuris per tris iš eilės keturių mėnesių laikotarpius atlieka mažiau kaip 243 skrydžius; arba 
kurio skrydžių bendras metinis išmetamųjų teršalų kiekis yra mažesnis kaip 25 000 tonų CO2.</t>
  </si>
  <si>
    <t>Įrašai čia privalomi / įmanomi tik jei 5 skirsnio b punkte nurodėte, kad ketinate taikyti supaprastintas degalų sunaudojimo apskaičiavimo procedūras.</t>
  </si>
  <si>
    <t>Nurodykite Komisijos patvirtintos priemonės, naudojamos degalų sunaudojimui apskaičiuoti, pavadinimą arba nuorodą.</t>
  </si>
  <si>
    <t>Prašome patvirtinti, kad išmetamiesiems teršalams apskaičiuoti bus taikomi komercinių standartinių aviacinių degalų išmetamųjų teršalų faktoriai.</t>
  </si>
  <si>
    <r>
      <t>Numatytasis IPCC dydis (tonų CO</t>
    </r>
    <r>
      <rPr>
        <b/>
        <vertAlign val="subscript"/>
        <sz val="8"/>
        <rFont val="Arial"/>
        <family val="2"/>
      </rPr>
      <t>2</t>
    </r>
    <r>
      <rPr>
        <b/>
        <sz val="8"/>
        <rFont val="Arial"/>
        <family val="2"/>
      </rPr>
      <t xml:space="preserve"> / tonų degalų)</t>
    </r>
  </si>
  <si>
    <t>Jei naudojate alternatyvius degalus (įskaitant biokurą), nurodykite siūlomą naudoti išmetamųjų teršalų faktorių ir grynojo šilumingumo vertę ir pagrįskite taikomą metodiką.</t>
  </si>
  <si>
    <t>&lt;&lt;&lt; Čia paspaudę pateksite į 11 skirsnį „Valdymas“ &gt;&gt;&gt;</t>
  </si>
  <si>
    <t>Duomenų, svarbių norint nustatyti orlaivio naudotojo išmetamą ŠESD kiekį, nėra, orlaivio naudotojas turi naudoti pakaitinius duomenis, apskaičiuotus pagal alternatyvų kompetentingos institucijos patvirtintą metodą. Metinėje išmetamųjų ŠESD ataskaitoje turi būti nurodytos priežastys, kodėl taikyta trūkstamų duomenų apskaičiavimo metodika, ir turi būti nurodytas ŠESD kiekis, kuriam ji taikyta.</t>
  </si>
  <si>
    <t>Trumpai apibūdinkite metodą, naudojamą degalų sunaudojimui apskaičiuoti, kai trūksta duomenų, remdamiesi pirmiau nurodytomis sąlygomis.</t>
  </si>
  <si>
    <t>Kai pakaitinių duomenų negalima nustatyti pagal 10 straipsnio a dalies metodą, išmetamųjų ŠESD kiekis gali būti nustatomas pagal sunaudotų degalų kiekį, nustatytą naudojant SAR 54 straipsnio 2 dalyje nurodytą priemonę. Nurodykite šiuo atveju naudojamą Komisijos patvirtintą priemonę</t>
  </si>
  <si>
    <t>Prašome pateikti trumpą metodikos, taikomos, kai trūksta ne degalų sunaudojimo, bet kitų parametrų duomenų, aprašymą, jei taikytina.</t>
  </si>
  <si>
    <t>DUOMENŲ VALDYMO IR KONTROLĖS PROCEDŪRŲ APRAŠYMAS</t>
  </si>
  <si>
    <t>Nurodykite, kas atsakingas už stebėseną ir ataskaitų teikimą (SAR 61 straipsnis)</t>
  </si>
  <si>
    <t>Prašome nurodyti pareigas ar pareigybes ir pateikti glaustą jų vaidmens, susijusio su stebėsena ir ataskaitų teikimu, santrauką. Turi būti išvardyti tik tie asmenys, kuriems tenka bendroji atsakomybė ir kitoks svarbus vaidmuo (t. y. nereikia įtraukti asmenų, kuriems pavedamos užduotys).</t>
  </si>
  <si>
    <t>Tai gali būti pateikta medžio pavidalo diagramoje ar organizacijos struktūros schemoje, pridedamoje prie jūsų pateikiamos informacijos.</t>
  </si>
  <si>
    <t>Pareigos ar pareigybė</t>
  </si>
  <si>
    <t>Atsakomybės sritis</t>
  </si>
  <si>
    <t>Išsamiau aprašykite už stebėseną ir ataskaitų teikimą atsakingo personalo atsakomybės paskirstymo ir būtinų kompetencijų valdymo procedūrą pagal SAR 58 straipsnio 3 dalies c punktą.</t>
  </si>
  <si>
    <t>Šioje procedūroje turėtų būti nustatyta, kaip paskirstoma stebėsenos ir ataskaitų teikimo atsakomybė, kaip vykdomi mokymai ir peržiūra ir kaip pareigos atskiriamos, kad visus susijusius duomenis patvirtintų asmuo, nedirbantis su duomenų registravimu ir rinkimu.</t>
  </si>
  <si>
    <t>Išsamiau aprašykite procedūrą, pagal kurią reguliariai įvertinamas stebėsenos plano tinkamumas, visų pirma apimant galimas stebėsenos metodikos tobulinimo priemones.</t>
  </si>
  <si>
    <t>Procedūroje turi būti nustatytas reguliaraus tikrinimo procesas, kuriuo siekiama, kad stebėsenos planas atspindėtų veiklos pobūdį ir kad atitiktų stebėsenos ir ataskaitų reglamentą. Trumpame aprašyme turi būti nurodyta, kaip reguliariai planas vertinamas, atsižvelgiant į veiklos pobūdį ir tai, kaip apie pakeitimus, nustatytus per vidaus patikrinimus ir patikros vizitus, pranešama kompetentingai institucijai.</t>
  </si>
  <si>
    <t>Išsamiau apibūdinkite duomenų srauto veiklos procedūras, kuriomis užtikrinama, kad pagal ATLPS teikiamuose duomenyse nebūtų netikslumų ir kad jie atitiktų patvirtintą planą ir reglamentą.</t>
  </si>
  <si>
    <t>Jeigu taikomos kelios procedūros, apibūdinkite svarbiausią procedūrą, kuri apima pagrindinius duomenų srauto veiklos etapus ir pateikite diagramą, kurioje matyti duomenų valdymo procedūrų sąsajos (apačioje pateikite šios diagramos nuorodą ir pateikite kartu su stebėsenos planu). Taip pat atskirame lape galite pateikti išsamesnės informacijos apie kitas taikomas procedūras.</t>
  </si>
  <si>
    <t>Skiltyje „Susijusių apdorojimo etapų aprašymas“ nurodykite kiekvieną duomenų srauto nuo pirminių duomenų iki metinio išmetamųjų ŠESD kiekio etapą, kuris atspindi duomenų srauto veiklos seką ir sąsajas, ir pateikite formules bei duomenis, naudojamus išmetamųjų ŠESD kiekiui iš pirminių duomenų apskaičiuoti. Nurodykite visas susijusias elektroninių duomenų apdorojimo ir saugojimo sistemas ir kitas įvestis (įskaitant rankinę duomenų įvestį) ir patvirtinkite, kaip registruojami duomenų srauto veiklos rezultatai.</t>
  </si>
  <si>
    <t>Diagramos nuoroda (jei taikoma)</t>
  </si>
  <si>
    <t>Pareigybė ar padalinys, atsakingas už procedūrą ir visus gautus duomenis</t>
  </si>
  <si>
    <t>Naudojamos IT sistemos pavadinimas (jei taikoma)</t>
  </si>
  <si>
    <t xml:space="preserve">EN arba kitų naudojamų standartų sąrašas (jei taikoma) </t>
  </si>
  <si>
    <t xml:space="preserve">Pirminių duomenų šaltinių sąrašas </t>
  </si>
  <si>
    <t xml:space="preserve">Apdorojimo etapų kiekvienos konkrečios duomenų srauto veiklos atveju aprašymas </t>
  </si>
  <si>
    <t>Prašome prikabinti pavaizduotą duomenų srautą, naudojamą skaičiuojant metinius išmetamųjų ŠESD kiekius, įskaitant atsakomybę už kiekvienos rūšies duomenų gavimą ir laikymą. Prireikus prašome pateikti nuorodą į papildomą informaciją, pateikiamą su jūsų užpildytu planu.</t>
  </si>
  <si>
    <t>Išsamiai apibūdinkite procedūras, naudojamas siekiant įvertinti būdingą riziką ir kontrolės riziką.</t>
  </si>
  <si>
    <t>Trumpame aprašyme turėtų būti nurodyta, kaip nustatant veiksmingą kontrolės sistemą įvertinama būdinga rizika („klaidos “) ir kontrolės rizika („apsirikimai“).</t>
  </si>
  <si>
    <t>Išsamiai apibūdinkite procedūras, naudojamas matavimo įrangos ir duomenų srauto veiklai naudojamų informacijos technologijų kokybei užtikrinti.</t>
  </si>
  <si>
    <t>Trumpame aprašyme turėtų būti nurodyta, kaip kalibruojama arba reguliariai tikrinama atitinkama matavimo įranga ir kaip bandoma bei kontroliuojama informacijos technologijomis, įskaitant prieigos kontrolę, atsargines duomenų kopijas, duomenų atgavimą ir saugumą.</t>
  </si>
  <si>
    <t>Išsamiai apibūdinkite procedūras, naudojamas siekiant užtikrinti duomenų reguliarias vidaus peržiūras ir patvirtinimą.</t>
  </si>
  <si>
    <t>Trumpame aprašyme turėtų būti nurodyta, kad peržiūros ir patvirtinimo procesas apima patikrinimą, ar duomenys yra išsamūs, palyginimą su ankstesnių metų duomenimis, degalų suvartojimo ir pirkimo įrašų palyginimą, taip pat iš degalų tiekėjų gautų faktorių palyginimą su tarptautiniais pamatiniais faktoriais, jei taikoma, ir duomenų atmetimo kriterijus.</t>
  </si>
  <si>
    <t>Išsamiai apibūdinkite taisymų ir korekcinių veiksmų taikymo procedūras.</t>
  </si>
  <si>
    <t>Trumpame aprašyme turėtų būti nurodyta, kokių atitinkamų veiksmų imamasi nustačius, kad duomenų srauto veikla arba kontrolė yra neveiksminga. Procedūroje turėtų būti aprašyta, kaip įvertinamas rezultatų tinkamumas, kaip nustatoma ir pašalinama klaidos priežastis.</t>
  </si>
  <si>
    <t>Jei taikoma, išsamiai apibūdinkite procedūras, naudojamas kontroliuojant rangovų atliekamas užduotis.</t>
  </si>
  <si>
    <t>Trumpame aprašyme turėtų būti nurodyta, kaip patikrinama rangovų atliekamų procesų duomenų srauto ir kontrolės veikla ir kaip tikrinama iš jų gautų duomenų kokybė.</t>
  </si>
  <si>
    <t>Išsamiai apibūdinkite įrašų ir dokumentų tvarkymo procedūras.</t>
  </si>
  <si>
    <t>Trumpame aprašyme turėtų būti nurodytas dokumentų saugojimo procesas, visų pirma duomenų ir informacijos, nustatytų SAR IX priede, ir kaip duomenys laikomi, kad galėtų būti bet kada pateikti vertintojui ar kompetentingai institucijai, jiems paprašius.</t>
  </si>
  <si>
    <t>Pateikite rizikos vertinimo rezultatus, kurie patvirtintų, kad kontrolės veikla ir procedūros yra proporcingi nustatytai rizikai. (Pastaba. Taikoma tik orlaivių naudotojams, kurie nėra mažieji teršėjai, arba mažiesiems teršėjams, kurie neketina naudotis mažiesiems teršėjams skirta priemone)</t>
  </si>
  <si>
    <t>Ar jūsų organizacija turi dokumentais pagrįstą kokybės valdymo sistemą? Pasirinkite tinkamiausią atsakymą.</t>
  </si>
  <si>
    <t>Jeigu aplinkosaugos vadybos sistema yra sertifikuota akredituotos organizacijos ir sistema apima procedūras, susijusias su ES ATLPS stebėsena ir ataskaitų teikimu, nurodykite atitinkamą standartą, pvz., ISO14001, EMAS ir t. t.</t>
  </si>
  <si>
    <t>Prašome išvardyti visas santrumpas, akronimus ar apibrėžtis, kuriuos vartojote pildydami šį stebėsenos planą.</t>
  </si>
  <si>
    <t>Santrumpa</t>
  </si>
  <si>
    <t>Apibrėžtis</t>
  </si>
  <si>
    <t>Jei teikiate kokios nors kitos informacijos, į kurią norėtumėte, kad mes atkreiptume dėmesį nagrinėdami jūsų planą, parašykite apie tai mums čia. Jei įmanoma, prašome pateikti šią informaciją elektroniniu formatu. Galite pateikti informaciją programų „Microsoft Word“, „Excel“ ar „Adobe Acrobat“ formatu.</t>
  </si>
  <si>
    <t>Patariame neteikti nesvarbios informacijos, nes dėl to gali sulėtėti patvirtinimas. Pateiktuose papildomuose dokumentuose turėtų būti pateiktos aiškios nuorodos į failo pavadinimą ar nuorodos numerį, kuriuos pateikite toliau. Prireikus pasiklauskite savo kompetentingos institucijos, ar bus priimtini ne pirmiau nurodyti, o kiti failų formatai.</t>
  </si>
  <si>
    <t>Toliau nurodykite failo pavadinimą (-us) (jei dokumentas elektroninio formato) arba dokumento nuorodos numerį (-ius) (jei teikiama popierinė kopija):</t>
  </si>
  <si>
    <t>Failo pavadinimas / nuoroda</t>
  </si>
  <si>
    <t>Dokumento aprašymas</t>
  </si>
  <si>
    <t>Pastabos</t>
  </si>
  <si>
    <t>Vieta kitoms pastaboms</t>
  </si>
  <si>
    <t>Prašome pasirinkti</t>
  </si>
  <si>
    <t>Austrija</t>
  </si>
  <si>
    <t>Belgija</t>
  </si>
  <si>
    <t>Bulgarija</t>
  </si>
  <si>
    <t>Kroatija</t>
  </si>
  <si>
    <t>Kipras</t>
  </si>
  <si>
    <t>Čekija</t>
  </si>
  <si>
    <t>Czech Republic</t>
  </si>
  <si>
    <t>Danija</t>
  </si>
  <si>
    <t>Estija</t>
  </si>
  <si>
    <t>Suomija</t>
  </si>
  <si>
    <t>Prancūzija</t>
  </si>
  <si>
    <t>Vokietija</t>
  </si>
  <si>
    <t>Graikija</t>
  </si>
  <si>
    <t>Vengrija</t>
  </si>
  <si>
    <t xml:space="preserve">Islandija </t>
  </si>
  <si>
    <t>Airija</t>
  </si>
  <si>
    <t>Italija</t>
  </si>
  <si>
    <t>Latvija</t>
  </si>
  <si>
    <t>Lichtenšteinas</t>
  </si>
  <si>
    <t>Lietuva</t>
  </si>
  <si>
    <t>Liuksemburgas</t>
  </si>
  <si>
    <t>Nyderlandai</t>
  </si>
  <si>
    <t xml:space="preserve">Norvegija </t>
  </si>
  <si>
    <t>Lenkija</t>
  </si>
  <si>
    <t>Portugalija</t>
  </si>
  <si>
    <t>Rumunija</t>
  </si>
  <si>
    <t>Slovakija</t>
  </si>
  <si>
    <t>Slovėnija</t>
  </si>
  <si>
    <t>Ispanija</t>
  </si>
  <si>
    <t>Švedija</t>
  </si>
  <si>
    <t>Jungtinė Karalystė</t>
  </si>
  <si>
    <t>Afganistanas</t>
  </si>
  <si>
    <t>Albanija</t>
  </si>
  <si>
    <t>Alžyras</t>
  </si>
  <si>
    <t>Amerikos Samoa</t>
  </si>
  <si>
    <t>Andora</t>
  </si>
  <si>
    <t>Angila</t>
  </si>
  <si>
    <t>Antigva ir Barbuda</t>
  </si>
  <si>
    <t>Armėnija</t>
  </si>
  <si>
    <t>Australija</t>
  </si>
  <si>
    <t>Azerbaidžanas</t>
  </si>
  <si>
    <t>Bahamos</t>
  </si>
  <si>
    <t>Bahreinas</t>
  </si>
  <si>
    <t>Bangladešas</t>
  </si>
  <si>
    <t>Barbadosas</t>
  </si>
  <si>
    <t>Baltarusija</t>
  </si>
  <si>
    <t>Belizas</t>
  </si>
  <si>
    <t>Beninas</t>
  </si>
  <si>
    <t>Bermudų salos</t>
  </si>
  <si>
    <t>Butanas</t>
  </si>
  <si>
    <t>Bolivijos Daugiatautė Valstybė</t>
  </si>
  <si>
    <t>Bosnija ir Hercegovina</t>
  </si>
  <si>
    <t>Botsvana</t>
  </si>
  <si>
    <t>Brazilija</t>
  </si>
  <si>
    <t>Didžiosios Britanijos Mergelių salos</t>
  </si>
  <si>
    <t>Brunėjaus Darusalamas</t>
  </si>
  <si>
    <t>Burkina Fasas</t>
  </si>
  <si>
    <t>Burundis</t>
  </si>
  <si>
    <t>Kambodža</t>
  </si>
  <si>
    <t>Kamerūnas</t>
  </si>
  <si>
    <t>Kanada</t>
  </si>
  <si>
    <t>Žaliojo Kyšulio Respublika</t>
  </si>
  <si>
    <t>Kaimanų salos</t>
  </si>
  <si>
    <t>Centrinės Afrikos Respublika</t>
  </si>
  <si>
    <t>Čadas</t>
  </si>
  <si>
    <t>Normandijos salos</t>
  </si>
  <si>
    <t>Čilė</t>
  </si>
  <si>
    <t>Kinija</t>
  </si>
  <si>
    <t>Ypatingasis Administracinis Kinijos Regionas Honkongas</t>
  </si>
  <si>
    <t>Ypatingasis Administracinis Kinijos Regionas Makao</t>
  </si>
  <si>
    <t>Kolumbija</t>
  </si>
  <si>
    <t>Komorai</t>
  </si>
  <si>
    <t>Kongas</t>
  </si>
  <si>
    <t>Kuko salos</t>
  </si>
  <si>
    <t>Kosta Rika</t>
  </si>
  <si>
    <t>Dramblio Kaulo Krantas</t>
  </si>
  <si>
    <t>Kuba</t>
  </si>
  <si>
    <t>Korėjos Liaudies Demokratinė Respublika</t>
  </si>
  <si>
    <t>Kongo Demokratinė Respublika</t>
  </si>
  <si>
    <t>Džibutis</t>
  </si>
  <si>
    <t>Dominika</t>
  </si>
  <si>
    <t>Dominikos Respublika</t>
  </si>
  <si>
    <t>Ekvadoras</t>
  </si>
  <si>
    <t>Egiptas</t>
  </si>
  <si>
    <t>Salvadoras</t>
  </si>
  <si>
    <t>Pusiaujo Gvinėja</t>
  </si>
  <si>
    <t>Eritrėja</t>
  </si>
  <si>
    <t>Etiopija</t>
  </si>
  <si>
    <t>Farerų salos</t>
  </si>
  <si>
    <t>Folklando (Malvinų) salos</t>
  </si>
  <si>
    <t>Fidžis</t>
  </si>
  <si>
    <t>Prancūzijos Gviana</t>
  </si>
  <si>
    <t>Prancūzijos Polinezija</t>
  </si>
  <si>
    <t>Gabonas</t>
  </si>
  <si>
    <t>Gambija</t>
  </si>
  <si>
    <t>Gruzija</t>
  </si>
  <si>
    <t>Gana</t>
  </si>
  <si>
    <t>Gibraltaras</t>
  </si>
  <si>
    <t>Grenlandija</t>
  </si>
  <si>
    <t>Gvadelupa</t>
  </si>
  <si>
    <t>Guamas</t>
  </si>
  <si>
    <t>Gvatemala</t>
  </si>
  <si>
    <t>Gernsis</t>
  </si>
  <si>
    <t>Gvinėja</t>
  </si>
  <si>
    <t>Bisau Gvinėja</t>
  </si>
  <si>
    <t>Gajana</t>
  </si>
  <si>
    <t>Haitis</t>
  </si>
  <si>
    <t>Šventasis Sostas (Vatikano Miesto Valstybė)</t>
  </si>
  <si>
    <t>Hondūras</t>
  </si>
  <si>
    <t>Indija</t>
  </si>
  <si>
    <t>Indonezija</t>
  </si>
  <si>
    <t>Irano Islamo Respublika</t>
  </si>
  <si>
    <t>Irakas</t>
  </si>
  <si>
    <t>Meno Sala</t>
  </si>
  <si>
    <t>Izraelis</t>
  </si>
  <si>
    <t>Jamaika</t>
  </si>
  <si>
    <t>Japonija</t>
  </si>
  <si>
    <t>Džersis</t>
  </si>
  <si>
    <t>Jordanija</t>
  </si>
  <si>
    <t>Kazachstanas</t>
  </si>
  <si>
    <t>Kenija</t>
  </si>
  <si>
    <t>Kiribatis</t>
  </si>
  <si>
    <t>Kuveitas</t>
  </si>
  <si>
    <t>Kirgizija</t>
  </si>
  <si>
    <t>Laoso Liaudies Demokratinė Respublika</t>
  </si>
  <si>
    <t>Libanas</t>
  </si>
  <si>
    <t>Lesotas</t>
  </si>
  <si>
    <t>Liberija</t>
  </si>
  <si>
    <t>Libija</t>
  </si>
  <si>
    <t>Madagaskaras</t>
  </si>
  <si>
    <t>Malavis</t>
  </si>
  <si>
    <t>Malaizija</t>
  </si>
  <si>
    <t>Maldyvai</t>
  </si>
  <si>
    <t>Malis</t>
  </si>
  <si>
    <t>Maršalo salos</t>
  </si>
  <si>
    <t>Martinika</t>
  </si>
  <si>
    <t>Mauritanija</t>
  </si>
  <si>
    <t>Mauricijus</t>
  </si>
  <si>
    <t>Majotas</t>
  </si>
  <si>
    <t>Meksika</t>
  </si>
  <si>
    <t>Mikronezijos Federacinės Valstijos</t>
  </si>
  <si>
    <t>Monakas</t>
  </si>
  <si>
    <t>Mongolija</t>
  </si>
  <si>
    <t>Juodkalnija</t>
  </si>
  <si>
    <t>Montseratas</t>
  </si>
  <si>
    <t>Marokas</t>
  </si>
  <si>
    <t>Mozambikas</t>
  </si>
  <si>
    <t>Mianmaras</t>
  </si>
  <si>
    <t>Namibija</t>
  </si>
  <si>
    <t>Nepalas</t>
  </si>
  <si>
    <t>Nyderlandų Antilai</t>
  </si>
  <si>
    <t>Naujoji Kaledonija</t>
  </si>
  <si>
    <t>Naujoji Zelandija</t>
  </si>
  <si>
    <t>Nikaragva</t>
  </si>
  <si>
    <t>Nigeris</t>
  </si>
  <si>
    <t>Nigerija</t>
  </si>
  <si>
    <t>Niujė</t>
  </si>
  <si>
    <t>Norfolko sala</t>
  </si>
  <si>
    <t>Šiaurės Marianų salos</t>
  </si>
  <si>
    <t>Okupuotoji Palestinos Teritorija</t>
  </si>
  <si>
    <t>Omanas</t>
  </si>
  <si>
    <t>Pakistanas</t>
  </si>
  <si>
    <t>Papua Naujoji Gvinėja</t>
  </si>
  <si>
    <t>Paragvajus</t>
  </si>
  <si>
    <t>Filipinai</t>
  </si>
  <si>
    <t>Pitkernas</t>
  </si>
  <si>
    <t>Puerto Rikas</t>
  </si>
  <si>
    <t>Kataras</t>
  </si>
  <si>
    <t>Korėjos Respublika</t>
  </si>
  <si>
    <t>Moldovos Respublika</t>
  </si>
  <si>
    <t>Reunionas</t>
  </si>
  <si>
    <t>Rusijos Federacija</t>
  </si>
  <si>
    <t>Ruanda</t>
  </si>
  <si>
    <t>Sen Bartelemi</t>
  </si>
  <si>
    <t>Šv. Elenos sala</t>
  </si>
  <si>
    <t>Sent Kitsas ir Nevis</t>
  </si>
  <si>
    <t>Sent Lusija</t>
  </si>
  <si>
    <t>Sent Martinas (Prancūzijos dalis)</t>
  </si>
  <si>
    <t>Sen Pjeras ir Mikelonas</t>
  </si>
  <si>
    <t>Sent Vinsentas ir Grenadinai</t>
  </si>
  <si>
    <t>San Marinas</t>
  </si>
  <si>
    <t>San Tomė ir Prinsipė</t>
  </si>
  <si>
    <t>Saudo Arabija</t>
  </si>
  <si>
    <t>Senegalas</t>
  </si>
  <si>
    <t>Serbija</t>
  </si>
  <si>
    <t>Seišeliai</t>
  </si>
  <si>
    <t>Siera Leonė</t>
  </si>
  <si>
    <t>Singapūras</t>
  </si>
  <si>
    <t>Saliamono salos</t>
  </si>
  <si>
    <t>Somalis</t>
  </si>
  <si>
    <t>Pietų Afrika</t>
  </si>
  <si>
    <t>Šri Lanka</t>
  </si>
  <si>
    <t>Sudanas</t>
  </si>
  <si>
    <t>Surinamas</t>
  </si>
  <si>
    <t>Svalbardas ir Janas Majenas</t>
  </si>
  <si>
    <t>Svazilandas</t>
  </si>
  <si>
    <t>Šveicarija</t>
  </si>
  <si>
    <t>Sirijos Arabų Respublika</t>
  </si>
  <si>
    <t>Tadžikistanas</t>
  </si>
  <si>
    <t>Tailandas</t>
  </si>
  <si>
    <t>Buvusioji Jugoslavijos Respublika Makedonija</t>
  </si>
  <si>
    <t>Macedonia, The Former Yugoslav Republic of</t>
  </si>
  <si>
    <t>Rytų Timoras</t>
  </si>
  <si>
    <t>Togas</t>
  </si>
  <si>
    <t>Trinidadas ir Tobagas</t>
  </si>
  <si>
    <t>Tunisas</t>
  </si>
  <si>
    <t>Turkija</t>
  </si>
  <si>
    <t>Turkmėnistanas</t>
  </si>
  <si>
    <t>Terkso ir Kaikoso salos</t>
  </si>
  <si>
    <t>Ukraina</t>
  </si>
  <si>
    <t>Jungtiniai Arabų Emyratai</t>
  </si>
  <si>
    <t>Tanzanijos Jungtinė Respublika</t>
  </si>
  <si>
    <t>Jungtinės Amerikos Valstijos</t>
  </si>
  <si>
    <t>Jungtinių Valstijų Mergelių salos</t>
  </si>
  <si>
    <t>Urugvajus</t>
  </si>
  <si>
    <t>Uzbekistanas</t>
  </si>
  <si>
    <t>Venesuelos Bolivaro Respublika</t>
  </si>
  <si>
    <t>Vietnamas</t>
  </si>
  <si>
    <t>Volisas ir Futūna</t>
  </si>
  <si>
    <t>Vakarų Sachara</t>
  </si>
  <si>
    <t>Jemenas</t>
  </si>
  <si>
    <t>Zambija</t>
  </si>
  <si>
    <t>Zimbabvė</t>
  </si>
  <si>
    <t>pateikta kompetentingai institucijai</t>
  </si>
  <si>
    <t>patvirtinta kompetentingos institucijos</t>
  </si>
  <si>
    <t>atmesta kompetentingos institucijos</t>
  </si>
  <si>
    <t>grąžintas su pastabomis</t>
  </si>
  <si>
    <t>darbinis projektas</t>
  </si>
  <si>
    <t>Komerciniai</t>
  </si>
  <si>
    <t>Nekomerciniai</t>
  </si>
  <si>
    <t>Reguliaraus oro susisiekimo paslaugos</t>
  </si>
  <si>
    <t>Nereguliaraus oro susisiekimo paslaugos</t>
  </si>
  <si>
    <t>Reguliaraus ir nereguliaraus oro susisiekimo paslaugos</t>
  </si>
  <si>
    <t>Tik EEE vidaus skrydžiai</t>
  </si>
  <si>
    <t>Skrydžiai EEE viduje ir už jos ribų</t>
  </si>
  <si>
    <t>Kapitonas</t>
  </si>
  <si>
    <t>Ponas</t>
  </si>
  <si>
    <t>Ponia</t>
  </si>
  <si>
    <t>Panelė</t>
  </si>
  <si>
    <t>Įmonė / Ribotos atsakomybės partnerystės organizacija</t>
  </si>
  <si>
    <t>Partnerystė</t>
  </si>
  <si>
    <t>Asmuo / Individualus prekiautojas</t>
  </si>
  <si>
    <t>Faktinė / standartinė masė iš masės ir centruotės dokumentų</t>
  </si>
  <si>
    <t>Alternatyvus metodas</t>
  </si>
  <si>
    <t>Numatytoji 100 kg masė</t>
  </si>
  <si>
    <t>Masė iš masės ir centruotės dokumentų</t>
  </si>
  <si>
    <t>Dokumentais patvirtintos aplinkosaugos vadybos sistemos nėra</t>
  </si>
  <si>
    <t>Yra dokumentais patvirtinta aplinkosaugos vadybos sistema</t>
  </si>
  <si>
    <t>Yra sertifikuota aplinkosaugos vadybos sistema</t>
  </si>
  <si>
    <t>Pildo tik kompetentinga institucija</t>
  </si>
  <si>
    <t>Pildo orlaivio naudotojas</t>
  </si>
  <si>
    <t>Metinis išmetamųjų ŠESD stebėsenos planas</t>
  </si>
  <si>
    <t>Tonkilometrių duomenų stebėsenos planas</t>
  </si>
  <si>
    <t>netaikoma</t>
  </si>
  <si>
    <t>Naujas stebėsenos planas</t>
  </si>
  <si>
    <t>Atnaujintas stebėsenos planas</t>
  </si>
  <si>
    <t>Išmatuota degalų tiekėjo</t>
  </si>
  <si>
    <t>Orlaivyje esanti įranga</t>
  </si>
  <si>
    <t>Degalų tiekėjas (važtaraščiai ar sąskaitos faktūros)</t>
  </si>
  <si>
    <t>Užregistruota masės ir centruotės dokumentuose</t>
  </si>
  <si>
    <t>Užregistruota orlaivio techninės būklės žurnale</t>
  </si>
  <si>
    <t>Elektroniniu būdu iš orlaivio perduota orlaivio naudotojui</t>
  </si>
  <si>
    <t>kasdien</t>
  </si>
  <si>
    <t>kartą per savaitę</t>
  </si>
  <si>
    <t>kartą per mėnesį</t>
  </si>
  <si>
    <t>Per metus</t>
  </si>
  <si>
    <t>ITF</t>
  </si>
  <si>
    <t>GŠV</t>
  </si>
  <si>
    <t>GŠV ir ITF</t>
  </si>
  <si>
    <t>Biogeninis turinys</t>
  </si>
  <si>
    <t>GŠV, ITF ir bio</t>
  </si>
  <si>
    <t>Didysis</t>
  </si>
  <si>
    <t>Mažasis</t>
  </si>
  <si>
    <t>Labai mažas</t>
  </si>
  <si>
    <t>Faktinis tankis orlaivio bakuose</t>
  </si>
  <si>
    <t>Faktinis įpilamų degalų tankis</t>
  </si>
  <si>
    <t>Standartinis dydis (0,8kg / litre)</t>
  </si>
  <si>
    <t>Reaktyvinis žibalas</t>
  </si>
  <si>
    <t>Reaktyvinis benzinas</t>
  </si>
  <si>
    <t>Aviacinis benzinas</t>
  </si>
  <si>
    <t>nežinoma</t>
  </si>
  <si>
    <t>Komisijos patvirtintos priemonės</t>
  </si>
  <si>
    <t>Mažųjų teršėjų priemonė – Eurokontrolės degalų suvartojimo apskaičiavimo priemonė</t>
  </si>
  <si>
    <t>Aplinkos apsaugos agentūra</t>
  </si>
  <si>
    <t>Aplinkos ministerija</t>
  </si>
  <si>
    <t>Civilinės aviacijos administracija</t>
  </si>
  <si>
    <t>Susisiekimo ministerija</t>
  </si>
  <si>
    <t>Czech Republic - Civil Aviation Authority</t>
  </si>
  <si>
    <t>Germany - Luftfahrt-Bundesamt</t>
  </si>
  <si>
    <t>Lebanon - Lebanese Civil Aviation Authority ListOfSheets</t>
  </si>
  <si>
    <t>Libyan Arab Jamahiriya - Libyan Civil Aviation Authority 1</t>
  </si>
  <si>
    <t>Lithuania - Directorate of Civil Aviation 2</t>
  </si>
  <si>
    <t>Malaysia - Department of Civil Aviation 3</t>
  </si>
  <si>
    <t>Maldives - Civil Aviation Department 4</t>
  </si>
  <si>
    <t>Malta - Department of Civil Aviation 5</t>
  </si>
  <si>
    <t>Mexico - Secretaría de Comunicaciones y Transportes 6</t>
  </si>
  <si>
    <t>Mongolia - Civil Aviation Authority 7</t>
  </si>
  <si>
    <t>Montenegro - Ministry Maritime Affairs, Transportation and Telecommunications 8</t>
  </si>
  <si>
    <t>Morocco - Ministère des Transports 9 Nurodyti intervalai</t>
  </si>
  <si>
    <t>The former Yugoslav Republic of Macedonia - Civil Aviation Administration</t>
  </si>
  <si>
    <t>TONKILOMETRIŲ DUOMENŲ STEBĖSENOS PLANAS</t>
  </si>
  <si>
    <t>Atstumas</t>
  </si>
  <si>
    <t>Naudingoji apkrova</t>
  </si>
  <si>
    <t>&lt;&lt;&lt; Jei pasirinkote metinį išmetamųjų ŠESD stebėsenos planą 2 dalies c punkte, spauskite čia ir pateksite į 3a dalį &gt;&gt;&gt;</t>
  </si>
  <si>
    <t>Pastaba. Ši informacija taip pat turi būti įrašyta į atitinkamą metinį išmetamųjų ŠESD stebėsenos planą. Tačiau išmetamųjų ŠESD stebėsenai reikia daugiau informacijos. Todėl primygtinai rekomenduojama išmetamųjų ŠESD stebėsenos planą laikyti pagrindiniu dokumentu. Jūsų darbo apimtis gali sumažėti, jei pateiksite nuorodas iš čia į metinį išmetamųjų ŠESD SP.</t>
  </si>
  <si>
    <t>Bendrinis orlaivio tipas 
(ICAO orlaivio tipo žymuo)</t>
  </si>
  <si>
    <t>Potipis (neprivaloma)</t>
  </si>
  <si>
    <t>Plano pateikimo metu eksploatuojamų orlaivių skaičius</t>
  </si>
  <si>
    <t>Numatomų eksploatuoti orlaivių skaičius</t>
  </si>
  <si>
    <t>&lt;&lt;&lt;Paspaudę čia pateksite į 5 skirsnį „Atstumas“&gt;&gt;&gt;</t>
  </si>
  <si>
    <t>TONKILOMETRIŲ DUOMENŲ TEIKIMAS</t>
  </si>
  <si>
    <t>Patvirtinimas, kad aerodromo koordinatės bus paimtos iš oficialių AIL duomenų</t>
  </si>
  <si>
    <t>Pasirinkdami „TAIP“ patvirtinkite, kad aerodromų platuma ir ilguma bus paimama iš aerodromo buvimo vietos duomenų, kurie skelbiami aeronautikos informacijos leidiniuose (toliau – AIL) pagal Čikagos konvencijos 15 priedą, arba iš šaltinio, kuris naudojasi tokiais AIL duomenimis.</t>
  </si>
  <si>
    <t>Apibūdinkite metodiką ar duomenų šaltinį, naudojamą atstumui tarp aerodromų porų (=ortodrominis atstumas + 95 km) nustatyti.</t>
  </si>
  <si>
    <t>Ortodrominis atstumas turi būti priartinamas naudojant Čikagos konvencijos 15 priedo 3.7.1.1 straipsnyje nurodytą sistemą (Pasaulinę geodezinę sistemą, angl. WGS84).</t>
  </si>
  <si>
    <t>Nurodykite sistemas ir procedūras, taikomas aerodromo buvimo vietos informacijai nustatyti.</t>
  </si>
  <si>
    <t>Prašome pateikti informacijos apie sistemas ir procedūras, taikomas ortodrominiam atstumui tarp aerodromų porų nustatyti.</t>
  </si>
  <si>
    <t>Naudingoji apkrova (keleiviai ir registruotas bagažas)</t>
  </si>
  <si>
    <t>Kurį metodą taikysite keleivių ir registruoto bagažo masei nustatyti?</t>
  </si>
  <si>
    <t>Orlaivių naudotojai gali pasirinkti bent jau 1 pakopą keleivių ir registruoto bagažo masei nustatyti. Tą patį prekybos laikotarpį pasirinkta pakopa nuosekliai taikoma VISIEMS skrydžiams.</t>
  </si>
  <si>
    <t>1 pakopa. Kiekvienam keleiviui, įskaitant jo registruotą bagažą, numatoma 100 kg masė;</t>
  </si>
  <si>
    <t xml:space="preserve">2 pakopa. Keleivių ir registruoto bagažo masė yra tokia, kokia nurodyta kiekvieno skrydžio masės ir centruotės dokumentuose. </t>
  </si>
  <si>
    <t>Jei pasirinkote 2 pakopą, prašome nurodyti masės ir centruotės duomenis (pvz., kaip reikalaujama ES OPS (Reglamentas (EB) Nr. 3922/91) ar kitose tarptautinių skrydžių taisyklėse).</t>
  </si>
  <si>
    <t>Jei matuojate keleivių ir registruoto bagažo masę, turėtumėte įrašyti čia informaciją apie naudojamą matavimo įrangą.</t>
  </si>
  <si>
    <t>Prašome pateikti informacijos apie sistemas ir tvarką, taikomą keleivių skaičiui skrydžio metu apskaityti:</t>
  </si>
  <si>
    <t>Naudingoji apkrova (kroviniai ir paštas)</t>
  </si>
  <si>
    <t>Ar privalote turėti atitinkamų skrydžių masės ir centruotės dokumentus?</t>
  </si>
  <si>
    <t>Orlaivių naudotojai, kurie neprivalo turėti masės ir centruotės dokumentų, turi pasiūlyti tinkamą krovinių ir pašto masės nustatymo metodiką.</t>
  </si>
  <si>
    <t>Pateikite glaustą siūlomos alternatyvios krovinių ir pašto masės nustatymo metodikos aprašymą.</t>
  </si>
  <si>
    <t>Pateikite krovinių ir pašto masei nustatyti naudojamų matavimo prietaisų aprašymą.</t>
  </si>
  <si>
    <t>Patvirtinkite, kad neįskaičiuosite visų kilnojamųjų platformų ir konteinerių, kurie nėra naudingoji apkrova, taros svorio ir orlaivio svorio.</t>
  </si>
  <si>
    <t>Nurodykite, kokias taikote skrydžio krovinių ir pašto masės stebėsenos procedūras.</t>
  </si>
  <si>
    <t>&lt;&lt;&lt; Spauskite čia ir pateksite į 7 skirsnį „Valdymas“ &gt;&gt;&gt;</t>
  </si>
  <si>
    <t>1 pakopa. Numatytoji masė – 100 kg vienam keleiviui ir jo registruotam bagažui</t>
  </si>
  <si>
    <t>2 pakopa. Masė iš masės ir centruotės dokumentų</t>
  </si>
  <si>
    <t>Tęskite duomenų įrašymą 6 skirsnio e punkte.</t>
  </si>
  <si>
    <t>Pereikite prie 6 skirsnio f punkto.</t>
  </si>
  <si>
    <t>Į faktinę pašto ir krovinių masę neįskaičiuotas visų kilnojamųjų platformų ir konteinerių, taros svoris ir orlaivio svoris.</t>
  </si>
  <si>
    <t>Jei taikoma, tvarkos aprašyme turi būti nurodyta, kaip gaunami išmetamųjų teršalų faktoriai, grynojo šilumingumo vertės ir biomasės dalys, kurias turi patvirtinti kompetentinga institucija. Jie gali būti iš gaunami atliekant ėminių analizę, iš degalų pirkimo dokumentų, jei tai komercinis kuras, arba iš 53 straipsnyje Komisijos pateiktų gairių. Jei taikoma, ši procedūra turi apimti metodą, kaip įrodyti atitiktį tvarumo kriterijams.</t>
  </si>
  <si>
    <t>Kiurasao</t>
  </si>
  <si>
    <t>Jungtinių Tautų laikinosios administracijos misija Kosove</t>
  </si>
  <si>
    <t>Šv. Elenos, Dangun Žengimo ir Tristano da Kunjos salos</t>
  </si>
  <si>
    <t>Sint Martenas (Nyderlandų dalis)</t>
  </si>
  <si>
    <t>Pietų Džordžijos ir Pietų Sandvičo salos</t>
  </si>
  <si>
    <t>Pietų Sudanas</t>
  </si>
  <si>
    <t>Taivanas</t>
  </si>
  <si>
    <t xml:space="preserve">Šiame stebėsenos plano šablone išreikšta Komisijos tarnybų nuomonė jo paskelbimo metu. </t>
  </si>
  <si>
    <t>Tai galutinė orlaivių naudotojų stebėsenos plano šablono versija, patvirtinta Klimato kaitos komiteto posėdyje 2012 m. liepos 11 d.</t>
  </si>
  <si>
    <t>Paaiškinimas Šiame šablone yra keli laukeliai, kurie identiški metinio išmetamųjų teršalų apskaitos plano šablonui, pavyzdžiui, adreso informacija ir su orlaivių parku susijusi informacija. Siekdami išvengti nereikalingo dubliavimo, čia galite pasirinkti, kuris bus pagrindinis dokumentas – metinis išmetamųjų ŠESD stebėsenos planas (šis failas) ar tonkilometrių stebėsenos planas. Pasirinkę planą, reikalaujamą informaciją turite įrašyti tik į vieną pasirinktą dokumentą.</t>
  </si>
  <si>
    <t>Prašome pridėti duomenų srauto, naudojamo skaičiuojant tonkilometrių duomenis, vaizdą, įskaitant atsakomybę už kiekvienos rūšies duomenų gavimą ir laikymą. Prireikus prašome pateikti nuorodą į papildomą informaciją, pateikiamą su jūsų užpildytu planu.</t>
  </si>
  <si>
    <t>Trumpame aprašyme turėtų būti nurodyta, kad peržiūros ir patvirtinimo procesas apima patikrinimą, ar tonkilometrių duomenys yra išsamūs, palyginimą su ankstesnių metų duomenimis ir duomenų atmetimo kriterijus.</t>
  </si>
  <si>
    <t>Pateikite rizikos vertinimo rezultatus, kurie patvirtintų, kad kontrolės veikla ir procedūros yra proporcingi nustatytai rizikai.</t>
  </si>
  <si>
    <t>Po to turi būti pakoreguotos formulės C eilutėje, kad jos būtų susijusios su tinkamu orlaivio tipu pagal 4 skirsnio a punktą.</t>
  </si>
  <si>
    <t>Skiltyje „Susijusių apdorojimo etapų aprašymas“ nurodykite kiekvieną duomenų srauto nuo pirminių duomenų iki tonkilometrių kiekio etapą, kuris atspindi duomenų srauto veiklos seką ir sąsajas, ir pateikite formules bei duomenis, naudojamus tonkilometrių kiekiui iš pirminių duomenų apskaičiuoti. Nurodykite visas susijusias elektroninių duomenų apdorojimo ir saugojimo sistemas ir kitas įvestis (įskaitant rankinę duomenų įvestį) ir patvirtinkite, kaip registruojami duomenų srauto veiklos rezultatai</t>
  </si>
  <si>
    <t>Naudojama jungtinėms ataskaitoms pagal ES ATLPS ir TCAO CORSIA</t>
  </si>
  <si>
    <t>Teisė į supaprastintas procedūras, taikomas mažiesiems teršėjams pagal ES ATLPS</t>
  </si>
  <si>
    <t>Papildoma informacija apie CORSIA metodikas ir CERT naudojimą</t>
  </si>
  <si>
    <t>CORSIA reikalavimus atitinkančių degalų kiekio stebėsena</t>
  </si>
  <si>
    <t>Supaprastintas skaičiavimas pagal ES ATLPS</t>
  </si>
  <si>
    <t>Šis stebėsenos planas naudojamas CORSIA:</t>
  </si>
  <si>
    <t>Teisinis pagrindas</t>
  </si>
  <si>
    <t>Direktyvoje 2003/87/EB reikalaujama, kad orlaivių naudotojai, įtraukti į ES apyvartinių taršos leidimų prekybos sistemą (ES ATLPS), vykdytų savo išmetamų ŠESD kiekio ir tonkilometrių duomenų stebėseną bei teiktų ataskaitas, taip pat, kad šios ataskaitos būtų patikrintos nepriklausomų ir akredituotų vertintojų.</t>
  </si>
  <si>
    <t>Direktyvą galima rasti čia:</t>
  </si>
  <si>
    <t>Pagal šios direktyvos 28c straipsnį Komisijos patvirtintame deleguotajame reglamente taip pat reikalaujama, kad tam tikri orlaivių naudotojai pateiktų duomenis CORSIA tikslais (TCAO „Tarptautinės aviacijos išmetamo anglies dioksido kiekio kompensavimo ir mažinimo sistema“).</t>
  </si>
  <si>
    <t>Šį deleguotąjį aktą galite rasti čia:</t>
  </si>
  <si>
    <t>&lt;nuoroda bus pridėta kaip įmanoma greičiau&gt;</t>
  </si>
  <si>
    <t>Pažymima, kad SAR buvo peržiūrėtas 2018 m. gruodžio mėn. Kai kurie pakeitimai, įskaitant kai kuriuos, susijusius su šiuo šablonu, taikomi nuo 2019 m. sausio 1 d. Šiame šablone minimi straipsnių numeriai nurodo SAR versiją su pakeitimais, padarytais Reglamentu (ES) 2066/2018. Nuo 2021 m. sausio 1 d. Reglamentas (ES) 601/2012 bus panaikintas ir pakeistas Reglamentu (ES) 2066/2018.</t>
  </si>
  <si>
    <t>Kai kurie straipsnių numeriai keičiasi pereinant prie naujojo SAR. Todėl nuo 2021 m. straipsnių numeriai turi būti skaitomi naudojant atitikties lentelę, pateiktą Reglamento (ES) 2066/2012 XI priede. Pastarąjį reglamentą (t. y. „naująjį SAR“) galima rasti čia:</t>
  </si>
  <si>
    <t>Informacija apie CORSIA</t>
  </si>
  <si>
    <t>Kai šis šablonas nurodo „CORSIA taisykles“ arba „SARP“, turima omenyje „Tarptautiniai standartai ir rekomenduojama praktika, Aplinkos apsauga – Tarptautinės aviacijos išmetamo anglies dioksido kiekio kompensavimo ir mažinimo sistema (CORSIA) (Tarptautinės civilinės aviacijos konvencijos 16 priedas, IV tomas)".</t>
  </si>
  <si>
    <t>SARP yra papildyti „Aplinkosaugos techniniu vadovu, IV tomu - Tarptautinės aviacijos išmetamo anglies dioksido kiekio kompensavimo ir mažinimo sistema (CORSIA)“ (Dok. 9501, nurodytas kaip ETM) ir kitais „TCAO CORSIA įgyvendinimo elementais“.</t>
  </si>
  <si>
    <t>SARP, ETM ir visus įgyvendinimo elementus galima rasti šiuo adresu:</t>
  </si>
  <si>
    <t>Laikantis SAR ir AVR nuostatų, teikiant ataskaitą apie išmetamų ŠESD kiekį reikia naudoti konkrečius ES šablonus, o ne SARP ir ETM esančius šablonus.</t>
  </si>
  <si>
    <t>Taikymo sritis ir aktualumas</t>
  </si>
  <si>
    <t>Yra trys galimi atvejai, kuriais Jūs turite naudoti šį šabloną: (1) jei turite laikytis ES ATLPS reikalavimų, (2) jei turite laikytis CORSIA reikalavimų kaip orlaivio naudotojas iš EEE valstybės narės arba (3) jei taikomos abi sąlygos. Remiantis Jūsų pasirinkimais, šablonas nurodo, kurias skiltis turite užpildyti, papilkindamas tas skiltis, kurių pildyti Jums nereikia. Todėl ypatingai svarbu užpildyti šio šablono 2 dalies l–o punktus.</t>
  </si>
  <si>
    <t>Orlaivių naudotojai, vykdantys aviacijos veiklą, nurodytą ES ATLPS direktyvos I priede, privalo laikytis ES ATLPS reikalavimų. Tačiau iki 2023 m. gruodžio mėn., kol laukiama galimos ES įstatymų leidėjų peržiūros, taikoma  vadinamoji „sumažinta taikymo sritis“. Be to, neįtraukiami šie orlaivių naudotojai:</t>
  </si>
  <si>
    <t>Komerciniai oro transporto naudotojai, vykdantys mažiau nei 243 skrydžius per tris iš eilės keturių mėnesių laikotarpius arba vykdantys skrydžius, kurių bendras metinis išmetamų ŠESD kiekis yra mažiau nei 10 000 tonų per metus.</t>
  </si>
  <si>
    <t>Nekomerciniai oro transporto naudotojai, kurie išmeta mažiau nei 1 000 t CO2 per metus pagal „visą ES ATLPS taikymo sritį".</t>
  </si>
  <si>
    <t>Atkreipkite dėmesį, kad pagal ES ATLPS mažiesiems teršėjams taikomi tam tikri supaprastinti stebėsenos, ataskaitų teikimo ir patikros reikalavimai. Šis šablonas padeda nustatyti, ar Jums leidžiama naudoti supaprastintą tvarką (žr. šio šablono 5 skyrių).</t>
  </si>
  <si>
    <t>Norėdami gauti daugiau informacijos, ypač apie „visą“ ir „sumažintą“ taikymo sritis ir supaprastintą tvarką, skaitykite SAR gairių dokumentą Nr. 2 „Bendrosios gairės orlaivių naudotojams“, kurį galima rasti čia:</t>
  </si>
  <si>
    <t>Orlaivių naudotojams taikomas ataskaitų teikimas pagal CORSIA valstybei narei, jei jie turi tos valstybės narės išduotą oro vežėjo pažymėjimą (OVP) arba jų teisinės registracijos vieta yra toje valstybėje narėje (įskaitant tai valstybei narei priklausančias kolonijas ar teritorijas), jei jų metinis išmetamas CO2 kiekis yra didesnis nei 10 000 tonų naudojant lėktuvus (išskyrus sraigtasparnius), kurių didžiausia sertifikuota kilimo masė yra didesnė nei 5 700 kg ir kurie atlieka skrydžius tarp oro uostų, esančių skirtingose valstybėse.</t>
  </si>
  <si>
    <t>Šio šablono gairės</t>
  </si>
  <si>
    <t>Vadovaujantis deleguotuoju aktu pagal ES ATLPS direktyvos 28c straipsnį, šis šablonas taip pat turi būti naudojamas teikiant CORSIA ataskaitas.</t>
  </si>
  <si>
    <t>Tai yra galutinis 2019 m. sausio 16 d. šablono variantas, patvirtintas Klimato kaitos komiteto 2019 m. sausio 11 d. rašytine procedūra.</t>
  </si>
  <si>
    <t>Aviacijos ES ATLPS buvo išplėsta įtraukiant tris EEE ELPA valstybes: Islandiją, Lichtenšteiną ir Norvegiją. Tai reiškia, kad orlaivių naudotojai taip pat turi stebėti ir teikti ataskaitas apie savo išmetamų ŠESD kiekį ir tonkilometrių duomenis, vykdydami vidaus skrydžius EEE ELPA valstybėse, skrydžius tarp EEE ELPA valstybių ir skrydžius tarp EEE ELPA valstybių ir trečiųjų šalių.</t>
  </si>
  <si>
    <t>Atitinkamai, visos šiame šablone esančios nuorodos į valstybes nares turėtų būti aiškinamos apimant visas 31 EEE valstybes. EEE sudaro 27 ES valstybės narės, Jungtinė Karalystė, Islandija, Lichtenšteinas ir Norvegija.</t>
  </si>
  <si>
    <t>Įsitikinkite, kad žinote, kuri valstybė narė yra atsakinga už Jūsų (orlaivio naudotojo, kuriam taikomas šis stebėsenos planas) administravimą. Kriterijai, apibrėžiantys ES ATLPS administruojančiąją valstybę narę, yra nustatyti ES ATLPS direktyvos 18 straipsnio a punkte. Kiekvieną orlaivio naudotoją administruojančių valstybių narių sąrašą galima rasti Komisijos tinklalapyje (žr. toliau).</t>
  </si>
  <si>
    <t>Jei nesate šiame sąraše, Jums vis tiek gali būti taikomas ataskaitų teikimas pagal CORSIA valstybei narei, remiantis prieš tai, III(4) punkte, nurodytais kriterijais.</t>
  </si>
  <si>
    <t>Jei turite pateikti išmetamų ŠESD kiekio stebėsenos planą tik pagal CORSIA, bet ne pagal ES ATLPS, jums nereikia tonkilometrių stebėsenos plano. Dėl šios priežasties išmetamų ŠESD kiekio stebėsenos planas turi būti iki galo užpildytas.</t>
  </si>
  <si>
    <t>Prie ES ATLPS šablono pridedami skyriai, susiję su CORSIA reikalinga informacija, žymimi šviesiai mėlynu rėmeliu.</t>
  </si>
  <si>
    <t>Šį identifikatorių galima rasti sąraše, kurį paskelbė Komisija pagal ES ATLPS direktyvos 18a straipsnio 3 dalį. Orlaivių naudotojų, kuriems netaikoma administracinė prievolė pagal ES ATLPS, prašome susisiekti su kompetentinga institucija (KI) kad gautumėte unikalų ID numerį. KI gali paprašyti Jūsų palikti laukelį tuščią.</t>
  </si>
  <si>
    <t>Taikoma tik orlaivių naudotojams, kuriems taikoma administracinė prievolė pagal ES ATLPS. Pagal ES ATLPS direktyvos 18a straipsnio 3 dalį, sąraše esančio orlaivio naudotojo pavadinimas gali skirtis nuo tikrojo orlaivio naudotojo pavadinimo, nurodyto 2 dalies a punkte.</t>
  </si>
  <si>
    <t>Jei nėra nurodytas unikalus TCAO žymuo, įveskite visus naudojamų orlaivių identifikavimo duomenis ATC tikslais (uodegos numerius), kaip nurodyta skrydžio plano 7 langelyje.</t>
  </si>
  <si>
    <t>Nr.</t>
  </si>
  <si>
    <t>Registracijos numeris</t>
  </si>
  <si>
    <t>Jei jūsų transporto priemonių parkas viršija 30 registracijos numerių, šiame laukelyje įrašykite likusius numerius, atskirdami juos kabliataškiu („;“).</t>
  </si>
  <si>
    <t>Jei taikytina, prašome įvesti orlaivio naudotojo ES ATLPS administruojančią valstybę narę</t>
  </si>
  <si>
    <t>Šios valstybės narės ES ATLPS kompetentinga institucija:</t>
  </si>
  <si>
    <t>Šios valstybės narės CORSIA kompetentinga institucija:</t>
  </si>
  <si>
    <t>Jei tai ta pati institucija, kaip nurodyta i punkte, arba jei šioje valstybėje narėje Jūs neturite administracinių prievolių pagal CORSIA, šį laukelį galite palikti tuščią.</t>
  </si>
  <si>
    <t>Pastaba: jei administracinę prievolę turite tai pačiai šaliai tiek pagal CORSIA, tiek pagal ES ATLPS, turėtumėte užpildyti šio šablono skyrius, kurie pažymėti kaip susiję su TCAO rinkos pagrindu sukurtu mechanizmu CORSIA (pažymėti šviesiai mėlynu rėmeliu).</t>
  </si>
  <si>
    <t>Remiantis CORSIA SARP 1.2 punktu, orlaivio naudotojas priskiriamas valstybei pagal TCAO žymenį, jei taikytina, arba valstybei, išdavusiai OVP, arba pagal teisinės registracijos vietą.</t>
  </si>
  <si>
    <t>Administracinė prievolė pagal CORSIA priskiriama tik tuo atveju, jei per metus vykdant tarptautinius skrydžius išmetama daugiau kaip 10 000 tonų CO2, o tuos skrydžius vykdo lėktuvai, kurių maksimali sertifikuota kilimo masė yra didesnė nei 5 700 kg, nuo 2019 m. sausio 1 d., išskyrus humanitarinę, medicinos ir gaisrų gesinimo veiklą vykdančius skrydžius.</t>
  </si>
  <si>
    <t>Jei dėl CORSIA esate priskirti kitai šaliai, turite tai šaliai teikti aktualius CORSIA duomenis. Todėl prašome susisiekti su tos šalies kompetentinga institucija, kad gautumėte instrukcijas, kaip pateikti išmetamų ŠESD kiekio stebėsenos planą.</t>
  </si>
  <si>
    <t>Prašome patvirtinti, jei norite naudoti šį stebėsenos planą CORSIA sistemai:</t>
  </si>
  <si>
    <t>Pastaba: jei šiame klausime pasirinkote „Taip“, 2 dalies c punkte turite pasirinkti „Metinis išmetamųjų ŠESD stebėsenos planas“.</t>
  </si>
  <si>
    <t>Ar Jūs privalote atitikti CORSIA reikalavimus kitoje šalyje?</t>
  </si>
  <si>
    <t>Prašme nurodyti, kuriai kitai šaliai teiksite ataskaitas pagal CORSIA reikalavimus:</t>
  </si>
  <si>
    <t>Kai kurie orlaivių naudotojai turi prievolę pranešti tik pagal CORSIA reikalavimus, t. y., jiems netaikomi ES ATLPS reikalavimai. Jei pildote šį stebėsenos planą tik CORSIA tikslais, toliau patvirtinkite, kad taip ir yra.</t>
  </si>
  <si>
    <t>Prašome patvirtinti, jei turite administracinę prievolę pagal ES ATLPS:</t>
  </si>
  <si>
    <t>Jei skiriasi nuo p dalyje nurodytos informacijos, prašome įvesti orlaivio naudotojo kontaktinį adresą (įskaitant pašto kodą) administruojančioje valstybėje narėje, jei tokia yra:</t>
  </si>
  <si>
    <t>Taikant CORSIA yra leidžiama, kad patronuojančiosios ir patronuojamosios (dukterinės) įmonės būtų laikomos vienu orlaivio naudotoju. Tačiau kadangi tai neleidžiama taikant ES ATLPS, rekomenduojama nesinaudoti šia galimybe, kad būtų išvengta sunkumų administruojant.</t>
  </si>
  <si>
    <t>Jei vis dėlto norite pasinaudoti šia CORSIA teikiama galimybe, žemiau turite pateikti atitinkamus paaiškinimus. Aiškiai nurodykite patronuojamųjų (dukterinių) įmonių, kurios taip pat vykdo tarptautinę aviacijos veiklą, pavadinimus ir pasirinkite, kaip tarptautinių skrydžių atveju yra valdoma patronuojamosios (dukterinės) įmonės orlaivio identifikacija. Esant poreikiui, prašome pridėti papildomus aiškinamuosius išmetamų ŠESD kiekio stebėsenos plano failus.</t>
  </si>
  <si>
    <t>1 pastaba: tokia jungtinė ataskaita leidžiama tik patronuojamosioms (dukterinėms) įmonėms, kurios turi atsiskaityti tai pačiai valstybei. Jei ja pasinaudosite, turite aiškiai patvirtinti, kad visos patronuojamosioms (dukterinėms) įmonės visiškai priklauso patronuojančiajai įmonei.</t>
  </si>
  <si>
    <t>2 pastaba: CORSIA taisyklėse reikalaujama, kad pradiniai duomenys apie išmetamų ŠESD kiekį (2019–2020 m. laikotarpiu) būtų priskirti atskirai kiekvienam papildomam orlaivio naudotojui. Todėl jei norite pasinaudoti šia galimybe, turite pateikti aiškią procedūrą, kaip bus atitinkamai atskirti duomenys.</t>
  </si>
  <si>
    <t>Orlaivio naudotojo, kuriam taikoma ES ATLPS direktyvos I priedas arba CORSIA, veiklos aprašymas</t>
  </si>
  <si>
    <t>Teisinis orlaivio naudotojo atstovas</t>
  </si>
  <si>
    <t>Tam, kad būtų laikomasi atitinkamai ES ATLPS arba CORSIA taisyklių, prašome pateikti atstovo, kuris yra teisiškai atsakingas už orlaivio naudotoją, kontaktinę informaciją.</t>
  </si>
  <si>
    <t>Į sąrašą turėtų būti įtraukti visi orlaivių tipai (pagal TCAO orlaivio tipo žymenį - DOC8643), kuriuos naudojote pateikdami šį stebėsenos planą, ir kiekvieno tipo orlaivių skaičius, įskaitant nuosavybės teise priklausančius bei nuomojamus orlaivius. Reikalaujama išvardyti tik tuos orlaivių tipus, kurie naudojami vykdant veiklą, kuriai taikomas ES ATLPS direktyvos I priedas (t. y. „visa taikymo sritis“ pagal ES ATLPS).</t>
  </si>
  <si>
    <t>Prašome pateikti visų papildomų orlaivių tipų, vykdančių tarptautinius skrydžius ir patenkančių į CORSIA taikymo sritį bei kurie buvo eksploatuojami šio stebėsenos plano pateikimo metu, sąrašą.</t>
  </si>
  <si>
    <t>Prašome išvardyti tik tuos orlaivius, kurie dar nebuvo paminėti a punkte.</t>
  </si>
  <si>
    <t>Pateikite orientacinį papildomų orlaivių tipų, kurie, tikimasi, bus naudojami vykdant tarptautinius skrydžius, kuriems taikoma CORSIA, sąrašą.</t>
  </si>
  <si>
    <t>Prašome išvardyti tik tuos orlaivius, kurie dar nebuvo paminėti a – c punktuose.</t>
  </si>
  <si>
    <t>&lt;&lt;&lt; Jei 2(c) skirsnyje pasirinkote t-km stebėsenos planą, spustelėkite norėdami pereiti į 4(i) skirsnį. &gt;&gt;&gt;</t>
  </si>
  <si>
    <t>Atminkite, kad, jei nėra paminėti konkretūs reikalavimai, laikoma, kad toliau pateiktos procedūros yra taikomos abiem stebėsenos prievolėms, t. y., ir pagal ES ATLPS, ir pagal CORSIA. Jei taikomos procedūros skiriasi abiejose sistemose, prašome nurodyti skirtumus „aprašymo“ laukelyje.</t>
  </si>
  <si>
    <t>Prašome pateikti informacijos apie tvarką, sistemas ir atsakomybę, naudojamas tikrinant taršos šaltinių (naudojamų orlaivių) ir degalų, kurie buvo naudojami per apskaitos metus, sąrašo išsamumą.</t>
  </si>
  <si>
    <t>Toliau nurodyti punktai turėtų užtikrinti visų ataskaitiniais metais naudotų orlaivių, įskaitant nuosavybės teise priklausančius orlaivius bei nuomotus orlaivius, išmetamų ŠESD kiekio stebėsenos ir ataskaitų išsamumą. Ši procedūra taip pat turėtų užtikrinti, kad degalų rūšies pokyčiai būtų efektyviai stebimi.</t>
  </si>
  <si>
    <t>Tam, kad būtų užtikrintas išsamumas ir išvengta dvigubo skaičiavimo, prašome pateikti išsamią informaciją apie procedūras, skirtas nustatyti, ar skrydžiams taikomas direktyvos I priedas ir (arba) CORSIA.</t>
  </si>
  <si>
    <t>Išsamiai aprašykite įdiegtas sistemas, kad stebėsenos laikotarpiu būtų nuolat atnaujinamas išsamus skrydžių, kurie įtraukti (neįtraukti) į ES ATLPS ir (arba) CORSIA, sąrašas, taip pat procedūras, užtikrinančias tokių duomenų išsamumą ir nedubliavimą.</t>
  </si>
  <si>
    <t>Rekomenduojama į šią procedūrą įtraukti atitinkamus žingsnius, leidžiančius atskirti vidinius EEE („sumažinta taikymo sritis“) skrydžius ir skrydžius, kuriems taikoma "visa ES ATLPS taikymo sritis". Norėdami gauti daugiau informacijos, žiūrėkite SAR gaires nr. 2 „Stebėsenos ir ataskaitų teikimo reglamentas. Bendrosios rekomendacijos orlaivių naudotojams“. Šį dokumentą galite rasti:</t>
  </si>
  <si>
    <t>Norėdami sužinoti apie ES ATLPS ir CORSIA apimčių skirtumus, žiūrėkite šio šablono lape „Gairės ir sąlygos“ bei pateiktoje atitinkamoje rekomendacinėje medžiagoje.</t>
  </si>
  <si>
    <t>Tam, kad būtų užtikrintas išsamumas ir išvengta dvigubo skaičiavimo, prašome aprašyti procedūrą, skirtą nustatyti, ar skrydžiai patenka į CORSIA taikymo sritį.</t>
  </si>
  <si>
    <t>Šis skirsnis turi būti užpildytas tik tuo atveju, jei g punkte aprašytoje procedūroje nėra nurodyti būtini nustatymo žingsniai. Atkreipkite dėmesį, kad būna skrydžių, kuriems gali būti taikomos ir ES ATLPS, ir CORSIA. Rekomenduojama į procedūrą įtraukti atitinkamus veiksmus tokiems skrydžiams nustatyti.</t>
  </si>
  <si>
    <t>Ypatingas dėmesys turėtų būti skiriamas siekiant užtikrinti, kad ši procedūra leistų atskirti skrydžius, kuriems taikomas kompensavimo reikalavimas, aprašytas 16 priedo IV tomo II dalies 3 skyriaus 3.1 punkte, nuo kitų skrydžių laikotarpiui nuo 2021 m. sausio 1 d.</t>
  </si>
  <si>
    <t>Šiuo tikslu į procedūrą turi būti įtrauktas reguliarus CORSIA įgyvendinimo elemento „CORSIA valstybių poros, kurioms taikomas 3 skyrius“ tikrinimas.</t>
  </si>
  <si>
    <t>Į šį kiekį turėtų būti įtraukti tik tie skrydžiai, kuriems taikoma ES ATLPS (visa taikymo sritis).</t>
  </si>
  <si>
    <t>Prašome pateikti bendro metinio išmesto iškastinio CO2 kiekio įvertinimą (prognozę) tik EEE viduje vykdomiems skrydžiams.</t>
  </si>
  <si>
    <t>Į šį kiekį turėtų būti įtraukti tik tie skrydžiai, kuriems taikoma ES ATLPS (sumažinta taikymo sritis).</t>
  </si>
  <si>
    <t>Prašome pateikti bendro metinio išmesto iškastinio CO2 kiekio įvertinimą (prognozę) tarptautiniams skrydžiams, kuriems taikoma CORSIA.</t>
  </si>
  <si>
    <t>Kiekis turėtų apimti visus tarptautinius skrydžius, kuriems taikoma CORSIA. Šiuo atveju skrydžiai, kuriems taikoma CORSIA ir kuriems taip pat taikoma ES ATLPS, kai kylama ir leidžiamasi skirtingose EEE valstybėse, taip pat turėtų būti įtraukti.</t>
  </si>
  <si>
    <t>Pastaba: šiame poskyryje nagrinėjami tik supaprastinta ES ATLPS tvarka.</t>
  </si>
  <si>
    <t>Jei norite naudoti supaprastintą stebėseną naudodamiesi CORSIA CO2 apskaičiavimo ir ataskaitų teikimo priemone (CERT), užpildykite 6 skyrių.</t>
  </si>
  <si>
    <t>Atkreipkite dėmesį, kad nurodyta riba yra susijusi su "visa ES ATLPS taikymo sritimi".</t>
  </si>
  <si>
    <t>Prašome nurodyti, ar Jūsų vykdomų skrydžių išmetamo iškastinio CO2 kiekis yra mažesnis nei 25 000 tonų per metus (visa taikymo sritis), ar mažesnis nei 3 000 tonų per metus (sumažinta taikymo sritis)?</t>
  </si>
  <si>
    <t>Jei Jūsų vykdoma aviacijos veikla išmeta dar mažesnį iškastinio CO2 kiekį nei prieš tai nurodyta, Jums gali būti taikoma dar labiau supaprastinta stebėsenos, ataskaitų teikimo ir patikros tvarka, kaip numatyta ES ATLPS direktyvos 28a(6) straipsnyje (žr. punktą 5(d)).</t>
  </si>
  <si>
    <t>&lt;&lt;&lt; Jei ir (a), ir (b) punktuose pasirinkote „NE“, pereikite tiesiai į 6 skyrių. &gt;&gt;&gt;</t>
  </si>
  <si>
    <t>Jei atsakydami į 5(b) punktą pasirinkote „TAIP“, nurodykite, ar ketinate naudoti 28a(6) straipsnio supaprastinimą?</t>
  </si>
  <si>
    <t>Jei esate laikomas orlaivio naudotoju, kurio išmetamų teršalų kiekis yra mažas, nes išmetate mažiau nei 25 000 t CO2 per metus, arba jei išmetate mažiau nei 3 000 t CO2 per metus, ir jei nusprendėte susikurti savo metinę išmetamų ŠESD kiekio ataskaitą naudodamiesi Eurokontrolės „Mažųjų teršėjų priemone“ (SET), esančia Eurokontrolės sistemoje, ir naudodami duomenis iš ES ATLPS paramos priemonės (ETS-SF), tokiu atveju Jums leidžiama pateikti šią išmetamųjų teršalų ataskaitą be patikros, nes tokia ataskaita laikoma patikrinta (ES ATLPS direktyvos 28 straipsnio a dalies 6 punktas).</t>
  </si>
  <si>
    <t>Jei c arba d punktuose pasirinkote „TAIP“, pateikite informacijos, patvirtinančios, kad Jūs galite taikyti supaprastintas skaičiavimo procedūras.</t>
  </si>
  <si>
    <t>Pateikite atitinkamą informaciją, pagrindžiančią faktą, kad per tris iš eilės einančius keturių mėnesių periodus Jūs įvykdėte mažiau nei 243 skrydžius, arba kad Jūsų metinis išmetamo CO2 kiekis yra mažesnis nei 25 000 tonų (visa taikymo sritis) arba mažesnis nei 3 000 t per metus (sumažinta taikymo sritis). Esant poreikiui, galite pridėti papildomų dokumentų (žr. 15 skyrių).</t>
  </si>
  <si>
    <t>&lt;&lt;&lt; Spauskite čia, jei norite patekti į 10 skyrių „Supaprastinti skaičiavimai“ &gt;&gt;&gt;</t>
  </si>
  <si>
    <t>&lt;&lt;&lt; Jei Jums nepriklauso arba neketinate naudoti mažųjų teršėjų priemonės, pereikite į 7 skyrių, išskyrus tuos atvejus, kai Jums 6 skyriuje reikia įvesti duomenis, susijusius su CORSIA. &gt;&gt;&gt;</t>
  </si>
  <si>
    <t>Jei ketinate naudoti šį stebėsenos planą taip pat ir skrydžiams, kuriems netaikoma ES ATLPS, bet taikoma CORSIA, stebėti, turite patvirtinti, kurias stebėsenos metodikas taikysite.</t>
  </si>
  <si>
    <t>Siekiant išvengti administracinės naštos ir sumažinti klaidų bei duomenų spragų riziką, labai rekomenduojama visiems CORSIA skrydžiams taikyti tuos pačius metodus, kaip ir skrydžiams, administruojamiems pagal ES ATLPS.</t>
  </si>
  <si>
    <t>Jei pasirenkate degalų sunaudojimo stebėsenos metodą, rekomenduojama 4 ir 7 skyriuose nurodyti atitinkamą informaciją apie ES ATLPS nepriklausančius tarptautinius skrydžius.</t>
  </si>
  <si>
    <t>Tačiau atkreiptinas dėmesys, kad ES ATLPS mažųjų teršėjų priemonės ir TCAO CERT taikymo ribos skiriasi. Todėl, nepaisant informacijos, kuri turi būti pateikta 5 skyriuje, čia turite nurodyti, ar ketinate naudoti CERT.</t>
  </si>
  <si>
    <t>Taikomos šios metodikos pasirinkimo taisyklės:</t>
  </si>
  <si>
    <t>2019 ir 2020 ataskaitiniams metams (pagal 16 priedo IV tomo II dalies 2 skyriaus 2.2.1.2 punktą)</t>
  </si>
  <si>
    <t>degalų sunaudojimo stebėsenos metodas yra privalomas lėktuvų naudotojams, kurių tarptautinių skrydžių metinis išmetamų ŠESD kiekis yra ne mažesnis nei 500 000 tonų, kaip apibrėžta 16 priedo IV tomo II dalies 1 skyriaus 1.1.2 punkte ir 2 skyriaus 2.1 punkte.</t>
  </si>
  <si>
    <t>lėktuvo naudotojas, kurio metinis iš tarptautinių skrydžių išmetamas CO2 kiekis, kaip apibrėžta 16 priedo IV tomo II dalies 1 skyriaus 1.1.2 punkte ir 2 skyriaus 2.1 punkte, yra mažesnis nei 500 000 tonų, turi naudoti degalų sunaudojimo stebėsenos metodą arba TCAO CORSIA CO2 apskaičiavimo ir ataskaitų teikimo priemonę (CERT).</t>
  </si>
  <si>
    <t>Ataskaitiniams metams nuo 2021 iki 2035 (pagal 16 priedo IV tomo II dalies 2 skyriaus 2.2.1.3 punktą)</t>
  </si>
  <si>
    <t>degalų sunaudojimo stebėsenos metodas yra privalomas lėktuvų naudotojams, kurių tarptautinių skrydžių metinis išmetamų ŠESD kiekis yra ne mažesnis nei 50 000 tonų ir kuriems taikomi kompensavimo reikalavimai, kaip apibrėžta 16 priedo IV tomo II dalies 1 skyriaus 1.1.2 punkte ir 3 skyriaus 3.1 punkte. Tarptautiniams skrydžiams, kuriems netaikomi kompensavimo reikalavimai, lėktuvo naudotojas turi taikyti degalų sunaudojimo stebėseno metodą arba TCAO CORSIA CO2 apskaičiavimo ir ataskaitų teikimo priemonę (CERT).</t>
  </si>
  <si>
    <t>lėktuvo naudotojas, kurio metinis išmetamų ŠESD kiekis iš tarptautinių skrydžių, kuriems taikomi kompensavimo reikalavimai, apibrėžti 16 priedo IV tomo II dalies 1 skyriuje, 1.1.2 punkte ir 3 skyriaus 3.1 punkte, sudaro mažiau nei 50 000 tonų, turi naudoti degalų sunaudojimo stebėsenos metodą arba TCAO CORSIA CO2 apskaičiavimo ir ataskaitų teikimo priemonę (CERT).</t>
  </si>
  <si>
    <t>Stebėsenos metodikų, kurios naudotos CORSIA sistemai 2019–2020 m. laikotarpiu, patvirtinimas</t>
  </si>
  <si>
    <t>Čia galite pasirinkti CERT arba degalų sunaudojimo metodiką, kaip aprašyta šio stebėsenos plano 6 skyriuje.</t>
  </si>
  <si>
    <t>Pasirinktas metodas:</t>
  </si>
  <si>
    <t>Stebėsenos metodikų, naudojamų CORSIA laikotarpiu nuo 2021 m., patvirtinimas</t>
  </si>
  <si>
    <t>Kaip trečią variantą galite pasirinkti abiejų metodikų derinį, t. y. degalų sunaudojimo metodą tarptautiniams skrydžiams, kuriems taikomi kompensavimo reikalavimai, o CERT - kitiems tarptautiniams skrydžiams.</t>
  </si>
  <si>
    <t>CERT naudojamas įvesties metodas, jei taikoma</t>
  </si>
  <si>
    <t>Prašome nurodyti, ar TCAO CORSIA CO2 apskaičiavimo ir ataskaitų teikimo priemonėje (CERT) ataskaitinio laikotarpio išmetamų ŠESD kiekiui įvertinti bus naudojamas ortodrominis atstumas, ar skrydžio trukmė.</t>
  </si>
  <si>
    <t>Tolesnis metodo, naudojamo gauti CERT įvesties duomenis, aprašymas, jei taikoma</t>
  </si>
  <si>
    <t>Jei taikoma, nurodykite procedūras, skirtas skrydžio trukmei nustatyti ir galimai joms sudėti, kad būtų galima naudoti TCAO CORSIA CERT. Tai apima tikslių laiko momentų nustatymą dviem laiko matavimams, reikalingiems skrydžio trukmei apskaičiuoti.</t>
  </si>
  <si>
    <t>&lt;&lt;&lt; Jei Jums nepriklauso arba neketinate naudoti mažųjų teršėjų priemonės, pereikite į 7 skyrių. &gt;&gt;&gt;</t>
  </si>
  <si>
    <t>&lt;&lt;&lt; Pereikite į 10 skyrių, jei atitinkate supaprastinto skaičiavimo reikalavimus &gt;&gt;&gt;</t>
  </si>
  <si>
    <t>Kiekvienu atveju pasirinktas metodas turėtų pateikti kuo išsamesnius ir savalaikius duomenis su mažiausia neapibrėžtimi nepatiriant nepagrįstų išlaidų.
Atkreipkite dėmesį, kad orlaivių tipai yra automatiškai perimami iš 4 dalies a ir b punktų.</t>
  </si>
  <si>
    <t>Orlaivių tipai iš 4 dalies a punkto</t>
  </si>
  <si>
    <t>Orlaivių tipai iš 4 dalies b punkto</t>
  </si>
  <si>
    <t>Tam, kad 4 dalies a ir b punktuose būtų nurodytas teisingas orlaivio tipas, C eilutės formulės turi būti pataisytos.</t>
  </si>
  <si>
    <t>Nors šis stebėsenos planas apibrėžia orlaivio, jau esančio Jūsų parke tuo metu, kai stebėsenos planas pateikiamas kompetentingai institucijai, stebėsenos metodiką (žr. 4 dalies a ir b punktus), tačiau būtina nustatyta procedūra, užtikrinanti, kad visi kiti numatomi naudoti orlaiviai (pvz., išvardyti 4 dalies c ir d punktuose) taip pat bus tinkamai stebimi. Toliau nurodyti punktai turėtų užtikrinti, kad būtų apibrėžta kiekvienam eksploatuojamo orlaivio tipui taikytina stebėsenos metodika.</t>
  </si>
  <si>
    <t>Procedūroje turi būti nurodyti naudojami duomenų šaltiniai, laikas, kuomet atliekami degalų bako matavimai, matavimui naudojamos įrangos aprašymas (jei taikoma) ir informacijos užrašymo, susiradimo, perdavimo ir laikymo procedūros.</t>
  </si>
  <si>
    <t>Nurodykite pagrindinį metodą, naudojamą nustatyti įpilamų degalų ir cisternose esančių degalų tankiui kiekvieno orlaivio tipo atveju.</t>
  </si>
  <si>
    <t>Orlaivio naudotojas turėtų naudoti degalų tankį, kuris naudojamas eksploatavimo ir saugos sumetimais. Tai gali būti faktinė arba standartinė vertė 0,8 kg/l.</t>
  </si>
  <si>
    <t>Jei Jūsų atveju taikoma, prašome užpildyti šią lentelę ir pateikti informaciją apie procedūras, naudojamas  nustatyti įpilamų degalų ir cisternose esančių degalų tankiui, tiek nuosavybės teise priklausančiuose, tiek nuomojamuose orlaiviuose.</t>
  </si>
  <si>
    <t>Procedūroje turi būti nurodytas duomenų šaltinių (degalų tiekėjas,…) arba, jei taikoma, matavimo priemonių aprašymas. Be to, svarbu užtikrinti, kad naudojama tankio vertė būtų lygi vertei, naudojamai eksploatavimo ir saugos sumetimais.</t>
  </si>
  <si>
    <t xml:space="preserve">Prašome patvirtinti, kad ES ATLPS sistemai komerciniams standartiniams aviaciniams degalams naudosite toliau pateiktus standartinius išmetamųjų teršalų faktorius </t>
  </si>
  <si>
    <t>Numatytasis išmetamųjų teršalų faktorius (tonos CO2 / tonos degalų)</t>
  </si>
  <si>
    <t>Prašome patvirtinti, kad CORSIA sistemai komerciniams standartiniams aviaciniams degalams naudosite šiuos standartinius išmetamųjų teršalų faktorius</t>
  </si>
  <si>
    <t>Jei taikoma, prašome pateikti procedūros, naudojamos nustatant sunaudoto biokuro kiekį laikantis Komisijos gairių pagal SAR 53 straipsnį, aprašą (žr. SAR gairių Nr. 2 5.5 skirsnį).</t>
  </si>
  <si>
    <t>Jei ketinate naudoti stebėsenos sistemą, pagrįstą įrašais pirkimo dokumentuose, prašome pateikti visą aktualią informaciją, reikalingą užtikrinti, kad bus laikomasi atitinkamų Komisijos gairių, įskaitant išsamią informaciją apie biokuro kilmės atsekamumą ir dvigubo skaičiavimo su kitomis AEI schemomis išvengimą, tvarumo kriterijų atitikimo įrodymus ir kad sunaudoto biokuro kiekis yra techniškai įmanomas atsižvelgiant į ES ATLPS skrydžius, kuriems, kaip deklaruojama, naudojamas šis kuras.</t>
  </si>
  <si>
    <t>SAR gairėse Nr. 2 „Stebėsenos ir ataskaitų teikimo reglamentas. Bendrosios gairės orlaivių naudotojams“ pateikiami aktualūs 5.5 skirsnio reikalavimai, kurie turėtų būti taikomi kartu su 5.4.8 ir 5.4.9 skirsniais. Taip pat turi būti atsižvelgta į šio dokumento I priede nustatytus tvarumo kriterijų reikalavimus.</t>
  </si>
  <si>
    <t>Gaires galima rasti šiuo adresu:</t>
  </si>
  <si>
    <t>Jei ketinate deklaruoti CORSIA reikalavimus atitinkančių degalų sunaudojimą (CORSIA tvarių aviacinių degalų arba CORSIA mažesnio anglies dioksido kiekio aviacinių degalų), prašome aprašyti procedūrą, kurią naudosite siekidami tinkamai nustatyti jų kiekį ir su tuo susijusį deklaruojamą išmetamų ŠESD kiekio sumažinimą.</t>
  </si>
  <si>
    <t>Atkreipkite dėmesį, kad, deklaruojant tokių degalų sunaudojimą, Jūsų stebėsenos metodas turi užtikrinti, kad būtų pateikti SARP A5-2 lentelėje nurodyti duomenys.</t>
  </si>
  <si>
    <t>Be to, procedūra turi užtikrinti, kad bus naudojami tik tie degalai, kurie atitinka CORSIA tvarumo kriterijus CORSIA reikalavimus atitinkantiems degalams ir kurie yra gaunami iš gamintojo, sertifikuoto pagal CORSIA patvirtintą tvarumo sertifikavimo schemą.</t>
  </si>
  <si>
    <t>2019–2020 ataskaitinių metų laikotarpiu ši skiltis gali būti palikta tuščia.</t>
  </si>
  <si>
    <t>Jei taikoma, prašome pateikti procedūros, naudojamos nustatyti CORSIA reikalavimus atitinkančių degalų kiekį, aprašymą.</t>
  </si>
  <si>
    <t>&lt;&lt;&lt; Norėdami pereiti į 11 skyrių „Duomenų spragos“ spauskite čia &gt;&gt;&gt;</t>
  </si>
  <si>
    <t>Jei nuspręsite taikyti supaprastintą veiklos duomenų apskaičiavimo procedūrą, aprašytą SAR 54 straipsnyje, turite užpildyti šį skyrių. Jūs galite taikyti šią metodiką,</t>
  </si>
  <si>
    <t>jei vykdote mažiau nei 243 skrydžius per tris iš eilės einančius keturių mėnesių laikotarpius; arba</t>
  </si>
  <si>
    <t>jei vykdote skrydžius, kurių bendras metinis išmetamų ŠESD kiekis yra mažesnis nei 25 000 tonų per metus (visa taikymo sritis); arba</t>
  </si>
  <si>
    <t>galite pasinaudoti išimtimi, numatyta direktyvos 28a(6) straipsnyje,</t>
  </si>
  <si>
    <t>jei vykdote skrydžius, kurių bendras metinis išmetamų ŠESD kiekis yra mažesnis nei 25 000 tonų per metus (visa taikymo sritis), arba</t>
  </si>
  <si>
    <t>jei vykdote skrydžius, kurių bendras metinis išmetamų ŠESD kiekis yra mažesnis nei 3000 tonų per metus (sumažinta taikymo sritis).</t>
  </si>
  <si>
    <t>Įrašai čia reikalingi (leidžiami) tik tuo atveju, jei 5 skyriuje nurodėte, kad ketinate naudoti minėtas supaprastintas procedūras, kad įvertintumėte degalų sąnaudas, ir jei pateikėte įrodymų, kad Jums galima naudoti šią tvarką.</t>
  </si>
  <si>
    <t>Prašome patvirtinti, kad komercinių standartinių aviacinių degalų standartiniai išmetamųjų teršalų faktoriai bus naudojami skaičiuojant išmetamų ŠESD kiekį pagal ES ATLPS:</t>
  </si>
  <si>
    <t>&lt;&lt;&lt; Spaukite čia norėdami pereiti į 12 skyrių „Valdymas“ &gt;&gt;&gt;</t>
  </si>
  <si>
    <t>Prašome pateikti trumpą metodo, kuris bus naudojamas apskaičiuoti degalų sąnaudas pagal ES ATLPS tuo atveju, kai trūks duomenų pagal prieš tai nurodytas sąlygas, aprašymą.</t>
  </si>
  <si>
    <t>Pildant ES ATLPS ataskaitą, kai pakaitiniai duomenys negali būti nustatyti 11(a) punkte aprašytu metodu, išmetamų ŠESD kiekį galima apskaičiuoti pagal degalų sąnaudas, nustatytas naudojant priemonę, aprašytą SAR 54(2) straipsnyje. Nurodykite šiuo atveju naudojamą Komisijos patvirtintą priemonę:</t>
  </si>
  <si>
    <t>Prašome pateikti informaciją apie antrinius duomenų šaltinius, kuriuos ketinate naudoti siekdami išvengti duomenų spragų teikdami ataskaitas pagal CORSIA:</t>
  </si>
  <si>
    <t>Patvirtinkite, kurią priemonę ketinate naudoti duomenų spragoms užpildyti ar klaidingiems duomenims taisyti teikdami ataskaitas pagal CORSIA.</t>
  </si>
  <si>
    <t>Pasirinkta priemonė:</t>
  </si>
  <si>
    <t>Jei naudojate CERT duomenų spragoms užpildyti ar klaidingiems duomenims taisyti, nurodykite, ar ataskaitinio laikotarpio išmetamų ŠESD kiekiui įvertinti yra naudojamas ortodrominis atstumas, ar skrydžio trukmė. Pasirinktas metodas turėtų būti suprantamas kaip „pageidaujamas metodas“, kadangi nukrypimai nuo pasirinkto metodo gali būti reikalingi dėl konkretaus duomenų spragų išsidėstymo.</t>
  </si>
  <si>
    <t>Pateikite išsamią informaciją apie procedūrą, kuria siekiama užtikrinti, kad duomenų spragos sudarytų mažiau nei 5% skrydžių.</t>
  </si>
  <si>
    <t>Remiantis SAR 65(2) straipsniu, duomenų spragos per ataskaitinius metus neturėtų viršyti 5 procentų skrydžių. Jei orlaivio naudotojas pastebi, kad duomenų spragos ir sistemos trūkumai peržengia šią ribą, jis turi bendradarbiauti su kompetentinga institucija ir imtis taisomųjų veiksmų šiai problemai pašalinti. Orlaivio naudotojas metinėje išmetamų ŠESD ataskaitoje turi nurodyti procentinę skrydžių, kuriuose yra nustatytos duomenų spragos, dalį ir duomenų spragų aplinkybes bei priežastis.</t>
  </si>
  <si>
    <t>Prieštaravimas 2.c punktui!</t>
  </si>
  <si>
    <t>Mažųjų teršėjų priemonė, esanti Eurokontrolės ATLPS pagalbos priemonėje</t>
  </si>
  <si>
    <t>Malta - Maltos transporto civilinės aviacijos direktoratas</t>
  </si>
  <si>
    <t>TCAO CERT</t>
  </si>
  <si>
    <t>Degalų sunaudojimo būdas</t>
  </si>
  <si>
    <t>Abiejų metodų derinys</t>
  </si>
  <si>
    <t>Ortodrominis atstumas</t>
  </si>
  <si>
    <t>Skrydžio trukmė</t>
  </si>
  <si>
    <t>Faktinis tankis</t>
  </si>
  <si>
    <t>2020 m. birželio mėn. atnaujinimas</t>
  </si>
  <si>
    <t>Atitinkamai visos šiame šablone esančios nuorodos į valstybes nares turėtų būti aiškinamos kaip apimančios visas 30 EEE valstybių. EEE sudaro 27 ES valstybės narės, Islandija, Lichtenšteinas ir Norvegija.</t>
  </si>
  <si>
    <t>Danija - Danijos energetikos agentūra</t>
  </si>
  <si>
    <t>Papildoma informacija apie CORSIA metodikas ir išmetamų ŠESD kiekio įvertinimo priemonės naudojimą</t>
  </si>
  <si>
    <t>2019 m. liepos 18 d. Komisijos deleguotąjį reglamentą (ES) 2019/1603 (toliau - deleguotasis aktas) galima atsisiųsti iš</t>
  </si>
  <si>
    <t>Tai yra nežymus šio šablono galutinio 2019 m. sausio 16 d. varianto, kurį Klimato kaitos komitetas patvirtino rašytiniu būdu 2019 m. sausio 11 d., atnaujinimas. Šio atnaujinimo data yra 2020 m. birželio 24 d.</t>
  </si>
  <si>
    <t>Jei norite naudoti supaprastintą stebėseną, naudodami išmetamų ŠESD kiekio įvertinimo priemonę, skirtą į CORSIA įtraukiamiems skrydžiams, užpildykite 6 skyrių.</t>
  </si>
  <si>
    <t>Papildoma informacija apie CORSIA metodiką ir išmetamų ŠESD kiekio įvertinimo įrankio naudojimą</t>
  </si>
  <si>
    <t>Pagal SARP, CORSIA įgyvendinimui galite taikyti degalų sunaudojimo stebėsenos metodą arba TCAO CORSIA CO2 apskaičiavimo ir ataskaitų teikimo priemonę (CERT).</t>
  </si>
  <si>
    <t>Pagal SARP, CORSIA įgyvendinimui ir atsižvelgdami į Jūsų išmetamų ŠESD kiekį, galite taikyti degalų sunaudojimo stebėsenos metodą arba išmetamų ŠESD kiekio įvertinimo priemonę.</t>
  </si>
  <si>
    <t>Čia galite pasirinkti „išmetamų ŠESD kiekio įvertinimo priemonę“ arba „degalų sunaudojimo metodiką“, kaip aprašyta šio stebėsenos plano 6 skyriuje.</t>
  </si>
  <si>
    <t>Kaip trečią variantą galite pasirinkti abiejų variantų derinį, t. y. degalų sunaudojimo metodą tarptautiniams skrydžiams, kuriems taikomi kompensavimo reikalavimai, ir išmetamųjų ŠESD kiekio įvertinimo priemonę kitiems tarptautiniams skrydžiams.</t>
  </si>
  <si>
    <t>Pateikite informaciją apie visus antrinius duomenų šaltinius, kuriuos ketinate naudoti siekdami išvengti duomenų spragų, jei taikoma:</t>
  </si>
  <si>
    <t>Vokietija - Federalinė aviacijos tarnyba</t>
  </si>
  <si>
    <t>Išmetamų ŠESD kiekio įvertinimo priemonė</t>
  </si>
  <si>
    <t>Lietuvos transporto saugos agministracija</t>
  </si>
  <si>
    <t>Transporto kompetencijų agentūra</t>
  </si>
  <si>
    <t>TAIP</t>
  </si>
  <si>
    <t>NE</t>
  </si>
  <si>
    <t>&lt;&lt;&lt; Spustelėkite čia, norėdami pereiti į 17 skyrių "Kita būdinga informacija" &gt;&gt;&gt;</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</si>
</sst>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_ ;[Red]\-#,##0\ "/>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in&quot;"/>
    <numFmt numFmtId="185" formatCode="&quot;Wahr&quot;;&quot;Wahr&quot;;&quot;Falsch&quot;"/>
    <numFmt numFmtId="186" formatCode="&quot;Ein&quot;;&quot;Ein&quot;;&quot;Aus&quot;"/>
    <numFmt numFmtId="187" formatCode="[$-C07]dddd\,\ dd\.\ mmmm\ yyyy"/>
    <numFmt numFmtId="188" formatCode="[$€-2]\ ###,000_);[Red]\([$€-2]\ ###,000\)"/>
  </numFmts>
  <fonts count="105">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sz val="10"/>
      <color indexed="14"/>
      <name val="Arial"/>
      <family val="2"/>
    </font>
    <font>
      <i/>
      <sz val="8"/>
      <color indexed="14"/>
      <name val="Arial"/>
      <family val="2"/>
    </font>
    <font>
      <b/>
      <u val="single"/>
      <sz val="10"/>
      <name val="Arial"/>
      <family val="2"/>
    </font>
    <font>
      <u val="single"/>
      <sz val="8"/>
      <name val="Arial"/>
      <family val="2"/>
    </font>
    <font>
      <i/>
      <sz val="10"/>
      <name val="Arial"/>
      <family val="2"/>
    </font>
    <font>
      <i/>
      <u val="single"/>
      <sz val="8"/>
      <color indexed="18"/>
      <name val="Arial"/>
      <family val="2"/>
    </font>
    <font>
      <i/>
      <sz val="8"/>
      <color indexed="10"/>
      <name val="Arial"/>
      <family val="2"/>
    </font>
    <font>
      <sz val="8"/>
      <name val="Tahoma"/>
      <family val="2"/>
    </font>
    <font>
      <b/>
      <sz val="12"/>
      <name val="Arial"/>
      <family val="2"/>
    </font>
    <font>
      <sz val="12"/>
      <name val="Arial"/>
      <family val="2"/>
    </font>
    <font>
      <i/>
      <u val="single"/>
      <sz val="8"/>
      <color indexed="62"/>
      <name val="Arial"/>
      <family val="2"/>
    </font>
    <font>
      <b/>
      <sz val="12"/>
      <color indexed="10"/>
      <name val="Arial"/>
      <family val="2"/>
    </font>
    <font>
      <sz val="12"/>
      <color indexed="10"/>
      <name val="Arial"/>
      <family val="2"/>
    </font>
    <font>
      <u val="single"/>
      <sz val="10"/>
      <name val="Arial"/>
      <family val="2"/>
    </font>
    <font>
      <i/>
      <vertAlign val="subscript"/>
      <sz val="8"/>
      <color indexed="18"/>
      <name val="Arial"/>
      <family val="2"/>
    </font>
    <font>
      <b/>
      <vertAlign val="subscript"/>
      <sz val="10"/>
      <name val="Arial"/>
      <family val="2"/>
    </font>
    <font>
      <b/>
      <vertAlign val="subscript"/>
      <sz val="8"/>
      <name val="Arial"/>
      <family val="2"/>
    </font>
    <font>
      <b/>
      <vertAlign val="subscript"/>
      <sz val="14"/>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b/>
      <sz val="10"/>
      <color indexed="10"/>
      <name val="Arial"/>
      <family val="2"/>
    </font>
    <font>
      <i/>
      <sz val="8"/>
      <name val="Arial"/>
      <family val="2"/>
    </font>
    <font>
      <i/>
      <vertAlign val="subscript"/>
      <sz val="8"/>
      <name val="Arial"/>
      <family val="2"/>
    </font>
    <font>
      <b/>
      <i/>
      <sz val="8"/>
      <color indexed="18"/>
      <name val="Arial"/>
      <family val="2"/>
    </font>
    <font>
      <u val="single"/>
      <sz val="10"/>
      <color indexed="56"/>
      <name val="Arial"/>
      <family val="2"/>
    </font>
    <font>
      <b/>
      <sz val="10"/>
      <color indexed="62"/>
      <name val="Arial"/>
      <family val="2"/>
    </font>
    <font>
      <i/>
      <sz val="9"/>
      <color indexed="62"/>
      <name val="Arial"/>
      <family val="2"/>
    </font>
    <font>
      <sz val="9"/>
      <name val="Arial"/>
      <family val="2"/>
    </font>
    <font>
      <b/>
      <sz val="8"/>
      <color indexed="62"/>
      <name val="Arial"/>
      <family val="2"/>
    </font>
    <font>
      <sz val="8"/>
      <color indexed="62"/>
      <name val="Arial"/>
      <family val="2"/>
    </font>
    <font>
      <b/>
      <i/>
      <u val="single"/>
      <sz val="8"/>
      <color indexed="18"/>
      <name val="Arial"/>
      <family val="2"/>
    </font>
    <font>
      <sz val="14"/>
      <color indexed="18"/>
      <name val="Arial"/>
      <family val="2"/>
    </font>
    <font>
      <sz val="14"/>
      <name val="Arial"/>
      <family val="2"/>
    </font>
    <font>
      <sz val="11"/>
      <name val="Arial"/>
      <family val="2"/>
    </font>
    <font>
      <b/>
      <i/>
      <sz val="8"/>
      <color indexed="62"/>
      <name val="Arial"/>
      <family val="2"/>
    </font>
    <font>
      <b/>
      <sz val="9"/>
      <name val="Tahoma"/>
      <family val="2"/>
    </font>
    <font>
      <sz val="9"/>
      <name val="Tahoma"/>
      <family val="2"/>
    </font>
    <font>
      <sz val="9"/>
      <name val="Segoe UI"/>
      <family val="2"/>
    </font>
    <font>
      <vertAlign val="subscript"/>
      <sz val="10"/>
      <name val="Arial"/>
      <family val="2"/>
    </font>
    <font>
      <sz val="11"/>
      <name val="Calibri"/>
      <family val="2"/>
    </font>
    <font>
      <sz val="10"/>
      <color indexed="10"/>
      <name val="Arial"/>
      <family val="2"/>
    </font>
    <font>
      <sz val="20"/>
      <color indexed="10"/>
      <name val="Arial"/>
      <family val="2"/>
    </font>
    <font>
      <b/>
      <u val="single"/>
      <sz val="19"/>
      <color indexed="18"/>
      <name val="Arial"/>
      <family val="2"/>
    </font>
    <font>
      <sz val="10"/>
      <color indexed="18"/>
      <name val="Arial"/>
      <family val="2"/>
    </font>
    <font>
      <i/>
      <sz val="9"/>
      <color indexed="18"/>
      <name val="Arial"/>
      <family val="2"/>
    </font>
    <font>
      <b/>
      <sz val="10"/>
      <color indexed="18"/>
      <name val="Arial"/>
      <family val="2"/>
    </font>
    <font>
      <b/>
      <sz val="8"/>
      <color indexed="18"/>
      <name val="Arial"/>
      <family val="2"/>
    </font>
    <font>
      <sz val="8"/>
      <color indexed="18"/>
      <name val="Arial"/>
      <family val="2"/>
    </font>
    <font>
      <b/>
      <u val="single"/>
      <sz val="20"/>
      <color indexed="18"/>
      <name val="Arial"/>
      <family val="2"/>
    </font>
    <font>
      <sz val="8"/>
      <name val="Segoe UI"/>
      <family val="2"/>
    </font>
    <font>
      <sz val="11"/>
      <color rgb="FF9C0006"/>
      <name val="Calibri"/>
      <family val="2"/>
    </font>
    <font>
      <sz val="11"/>
      <color theme="0"/>
      <name val="Calibri"/>
      <family val="2"/>
    </font>
    <font>
      <sz val="11"/>
      <color rgb="FFFA7D00"/>
      <name val="Calibri"/>
      <family val="2"/>
    </font>
    <font>
      <b/>
      <sz val="11"/>
      <color theme="0"/>
      <name val="Calibri"/>
      <family val="2"/>
    </font>
    <font>
      <sz val="11"/>
      <color rgb="FF000000"/>
      <name val="Calibri"/>
      <family val="2"/>
    </font>
    <font>
      <sz val="10"/>
      <color rgb="FFFF0000"/>
      <name val="Arial"/>
      <family val="2"/>
    </font>
    <font>
      <sz val="20"/>
      <color rgb="FFFF0000"/>
      <name val="Arial"/>
      <family val="2"/>
    </font>
    <font>
      <i/>
      <sz val="8"/>
      <color rgb="FFFF0000"/>
      <name val="Arial"/>
      <family val="2"/>
    </font>
    <font>
      <b/>
      <sz val="10"/>
      <color rgb="FFFF0000"/>
      <name val="Arial"/>
      <family val="2"/>
    </font>
    <font>
      <b/>
      <u val="single"/>
      <sz val="19"/>
      <color rgb="FF000080"/>
      <name val="Arial"/>
      <family val="2"/>
    </font>
    <font>
      <b/>
      <sz val="12"/>
      <color rgb="FFFF0000"/>
      <name val="Arial"/>
      <family val="2"/>
    </font>
    <font>
      <sz val="10"/>
      <color rgb="FF000080"/>
      <name val="Arial"/>
      <family val="2"/>
    </font>
    <font>
      <i/>
      <sz val="9"/>
      <color rgb="FF000080"/>
      <name val="Arial"/>
      <family val="2"/>
    </font>
    <font>
      <i/>
      <sz val="8"/>
      <color rgb="FF000080"/>
      <name val="Arial"/>
      <family val="2"/>
    </font>
    <font>
      <b/>
      <i/>
      <sz val="8"/>
      <color rgb="FF000080"/>
      <name val="Arial"/>
      <family val="2"/>
    </font>
    <font>
      <i/>
      <u val="single"/>
      <sz val="8"/>
      <color rgb="FF000080"/>
      <name val="Arial"/>
      <family val="2"/>
    </font>
    <font>
      <b/>
      <sz val="10"/>
      <color rgb="FF000080"/>
      <name val="Arial"/>
      <family val="2"/>
    </font>
    <font>
      <b/>
      <sz val="12"/>
      <color rgb="FFFFFFFF"/>
      <name val="Arial"/>
      <family val="2"/>
    </font>
    <font>
      <b/>
      <sz val="8"/>
      <color rgb="FF000080"/>
      <name val="Arial"/>
      <family val="2"/>
    </font>
    <font>
      <sz val="8"/>
      <color rgb="FF000080"/>
      <name val="Arial"/>
      <family val="2"/>
    </font>
    <font>
      <b/>
      <u val="single"/>
      <sz val="20"/>
      <color rgb="FF000080"/>
      <name val="Arial"/>
      <family val="2"/>
    </font>
    <font>
      <sz val="14"/>
      <color rgb="FF000080"/>
      <name val="Arial"/>
      <family val="2"/>
    </font>
    <font>
      <b/>
      <sz val="8"/>
      <color rgb="FF333399"/>
      <name val="Arial"/>
      <family val="2"/>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indexed="12"/>
        <bgColor indexed="64"/>
      </patternFill>
    </fill>
    <fill>
      <patternFill patternType="solid">
        <fgColor indexed="41"/>
        <bgColor indexed="64"/>
      </patternFill>
    </fill>
    <fill>
      <patternFill patternType="solid">
        <fgColor rgb="FFCCECFF"/>
        <bgColor indexed="64"/>
      </patternFill>
    </fill>
    <fill>
      <patternFill patternType="solid">
        <fgColor theme="0"/>
        <bgColor indexed="64"/>
      </patternFill>
    </fill>
    <fill>
      <patternFill patternType="solid">
        <fgColor rgb="FFCCFFCC"/>
        <bgColor indexed="64"/>
      </patternFill>
    </fill>
    <fill>
      <patternFill patternType="solid">
        <fgColor rgb="FFBDD7EE"/>
        <bgColor indexed="64"/>
      </patternFill>
    </fill>
    <fill>
      <patternFill patternType="solid">
        <fgColor rgb="FFFFC000"/>
        <bgColor indexed="64"/>
      </patternFill>
    </fill>
    <fill>
      <patternFill patternType="solid">
        <fgColor rgb="FFFFFF00"/>
        <bgColor indexed="64"/>
      </patternFill>
    </fill>
    <fill>
      <patternFill patternType="solid">
        <fgColor rgb="FFFFFFFF"/>
        <bgColor indexed="64"/>
      </patternFill>
    </fill>
    <fill>
      <patternFill patternType="solid">
        <fgColor rgb="FFC0C0C0"/>
        <bgColor indexed="64"/>
      </patternFill>
    </fill>
    <fill>
      <patternFill patternType="solid">
        <fgColor rgb="FF0000FF"/>
        <bgColor indexed="64"/>
      </patternFill>
    </fill>
    <fill>
      <patternFill patternType="solid">
        <fgColor rgb="FFCCFFFF"/>
        <bgColor indexed="64"/>
      </patternFill>
    </fill>
    <fill>
      <patternFill patternType="lightUp">
        <bgColor indexed="9"/>
      </patternFill>
    </fill>
  </fills>
  <borders count="6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right/>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right/>
      <top style="thin"/>
      <bottom style="medium"/>
    </border>
    <border>
      <left style="thin"/>
      <right/>
      <top style="thin"/>
      <bottom style="medium"/>
    </border>
    <border>
      <left style="thin"/>
      <right/>
      <top style="thin"/>
      <bottom style="thin"/>
    </border>
    <border>
      <left/>
      <right style="medium"/>
      <top style="thin"/>
      <bottom style="thin"/>
    </border>
    <border>
      <left/>
      <right style="medium"/>
      <top style="thin"/>
      <bottom style="medium"/>
    </border>
    <border>
      <left/>
      <right/>
      <top style="thin"/>
      <bottom style="thin"/>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thin"/>
      <right style="thin"/>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bottom style="medium"/>
    </border>
    <border>
      <left style="medium"/>
      <right/>
      <top style="thin"/>
      <bottom style="medium"/>
    </border>
    <border>
      <left/>
      <right style="thin"/>
      <top style="thin"/>
      <bottom style="thin"/>
    </border>
    <border>
      <left style="thin"/>
      <right style="thin"/>
      <top/>
      <bottom/>
    </border>
    <border>
      <left style="thin"/>
      <right style="thin"/>
      <top/>
      <bottom style="thin"/>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style="thin"/>
      <top style="thin"/>
      <bottom/>
    </border>
    <border>
      <left/>
      <right/>
      <top style="medium"/>
      <bottom/>
    </border>
    <border>
      <left style="thin"/>
      <right style="thin"/>
      <top style="thin"/>
      <bottom style="medium"/>
    </border>
    <border>
      <left style="thin"/>
      <right style="thin"/>
      <top style="medium"/>
      <bottom style="thin"/>
    </border>
    <border>
      <left style="thin"/>
      <right style="thin"/>
      <top style="medium"/>
      <bottom/>
    </border>
    <border>
      <left style="medium"/>
      <right style="medium"/>
      <top style="medium"/>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medium"/>
      <top>
        <color indexed="63"/>
      </top>
      <bottom style="medium"/>
    </border>
    <border>
      <left style="thin"/>
      <right/>
      <top style="medium"/>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82" fillId="20" borderId="0" applyNumberFormat="0" applyBorder="0" applyAlignment="0" applyProtection="0"/>
    <xf numFmtId="0" fontId="12" fillId="21" borderId="1" applyNumberFormat="0" applyAlignment="0" applyProtection="0"/>
    <xf numFmtId="0" fontId="13" fillId="22"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51"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3" borderId="0" applyNumberFormat="0" applyBorder="0" applyAlignment="0" applyProtection="0"/>
    <xf numFmtId="0" fontId="0" fillId="24" borderId="7" applyNumberFormat="0" applyFont="0" applyAlignment="0" applyProtection="0"/>
    <xf numFmtId="0" fontId="22" fillId="21" borderId="8" applyNumberFormat="0" applyAlignment="0" applyProtection="0"/>
    <xf numFmtId="0" fontId="83" fillId="25" borderId="0" applyNumberFormat="0" applyBorder="0" applyAlignment="0" applyProtection="0"/>
    <xf numFmtId="0" fontId="83" fillId="26" borderId="0" applyNumberFormat="0" applyBorder="0" applyAlignment="0" applyProtection="0"/>
    <xf numFmtId="0" fontId="83" fillId="27" borderId="0" applyNumberFormat="0" applyBorder="0" applyAlignment="0" applyProtection="0"/>
    <xf numFmtId="0" fontId="83" fillId="28" borderId="0" applyNumberFormat="0" applyBorder="0" applyAlignment="0" applyProtection="0"/>
    <xf numFmtId="0" fontId="83" fillId="29" borderId="0" applyNumberFormat="0" applyBorder="0" applyAlignment="0" applyProtection="0"/>
    <xf numFmtId="0" fontId="83" fillId="30" borderId="0" applyNumberFormat="0" applyBorder="0" applyAlignment="0" applyProtection="0"/>
    <xf numFmtId="0" fontId="0" fillId="31" borderId="9" applyNumberFormat="0" applyFont="0" applyAlignment="0" applyProtection="0"/>
    <xf numFmtId="9" fontId="0" fillId="0" borderId="0" applyFont="0" applyFill="0" applyBorder="0" applyAlignment="0" applyProtection="0"/>
    <xf numFmtId="0" fontId="0" fillId="0" borderId="0">
      <alignment/>
      <protection/>
    </xf>
    <xf numFmtId="0" fontId="1" fillId="0" borderId="0">
      <alignment/>
      <protection/>
    </xf>
    <xf numFmtId="0" fontId="84" fillId="0" borderId="10" applyNumberFormat="0" applyFill="0" applyAlignment="0" applyProtection="0"/>
    <xf numFmtId="0" fontId="85" fillId="32" borderId="11" applyNumberFormat="0" applyAlignment="0" applyProtection="0"/>
    <xf numFmtId="0" fontId="23" fillId="0" borderId="0" applyNumberFormat="0" applyFill="0" applyBorder="0" applyAlignment="0" applyProtection="0"/>
    <xf numFmtId="0" fontId="24" fillId="0" borderId="12" applyNumberFormat="0" applyFill="0" applyAlignment="0" applyProtection="0"/>
    <xf numFmtId="0" fontId="25" fillId="0" borderId="0" applyNumberFormat="0" applyFill="0" applyBorder="0" applyAlignment="0" applyProtection="0"/>
  </cellStyleXfs>
  <cellXfs count="874">
    <xf numFmtId="0" fontId="0" fillId="0" borderId="0" xfId="0" applyAlignment="1">
      <alignment/>
    </xf>
    <xf numFmtId="0" fontId="0" fillId="0" borderId="13" xfId="0" applyBorder="1" applyAlignment="1" applyProtection="1">
      <alignment vertical="top" wrapText="1"/>
      <protection/>
    </xf>
    <xf numFmtId="0" fontId="0" fillId="0" borderId="14" xfId="0" applyBorder="1" applyAlignment="1" applyProtection="1">
      <alignment vertical="top" wrapText="1"/>
      <protection/>
    </xf>
    <xf numFmtId="0" fontId="0" fillId="0" borderId="15" xfId="0" applyBorder="1" applyAlignment="1" applyProtection="1">
      <alignment vertical="top" wrapText="1"/>
      <protection/>
    </xf>
    <xf numFmtId="0" fontId="0" fillId="0" borderId="16" xfId="0" applyBorder="1" applyAlignment="1" applyProtection="1">
      <alignment vertical="top" wrapText="1"/>
      <protection/>
    </xf>
    <xf numFmtId="0" fontId="0" fillId="0" borderId="17" xfId="0" applyBorder="1" applyAlignment="1" applyProtection="1">
      <alignment vertical="top" wrapText="1"/>
      <protection/>
    </xf>
    <xf numFmtId="0" fontId="0" fillId="0" borderId="18" xfId="0" applyBorder="1" applyAlignment="1" applyProtection="1">
      <alignment vertical="top" wrapText="1"/>
      <protection/>
    </xf>
    <xf numFmtId="0" fontId="0" fillId="33" borderId="0" xfId="0" applyFont="1" applyFill="1" applyAlignment="1" applyProtection="1">
      <alignment vertical="top" wrapText="1"/>
      <protection/>
    </xf>
    <xf numFmtId="0" fontId="8" fillId="33" borderId="0" xfId="0" applyFont="1" applyFill="1" applyAlignment="1" applyProtection="1">
      <alignment vertical="top" wrapText="1"/>
      <protection/>
    </xf>
    <xf numFmtId="0" fontId="3" fillId="0" borderId="0" xfId="0" applyFont="1" applyAlignment="1" applyProtection="1">
      <alignment horizontal="left" vertical="top" wrapText="1"/>
      <protection/>
    </xf>
    <xf numFmtId="0" fontId="0" fillId="0" borderId="0" xfId="0" applyAlignment="1" applyProtection="1">
      <alignment vertical="top" wrapText="1"/>
      <protection/>
    </xf>
    <xf numFmtId="0" fontId="0" fillId="24" borderId="19" xfId="0" applyFill="1" applyBorder="1" applyAlignment="1" applyProtection="1">
      <alignment/>
      <protection locked="0"/>
    </xf>
    <xf numFmtId="0" fontId="0" fillId="24" borderId="20" xfId="0" applyFill="1" applyBorder="1" applyAlignment="1" applyProtection="1">
      <alignment/>
      <protection locked="0"/>
    </xf>
    <xf numFmtId="0" fontId="0" fillId="24" borderId="21" xfId="0" applyFill="1" applyBorder="1" applyAlignment="1" applyProtection="1">
      <alignment/>
      <protection locked="0"/>
    </xf>
    <xf numFmtId="0" fontId="0" fillId="24" borderId="22" xfId="0" applyFill="1" applyBorder="1" applyAlignment="1" applyProtection="1">
      <alignment/>
      <protection locked="0"/>
    </xf>
    <xf numFmtId="0" fontId="0" fillId="24" borderId="0" xfId="0" applyFill="1" applyBorder="1" applyAlignment="1" applyProtection="1">
      <alignment/>
      <protection locked="0"/>
    </xf>
    <xf numFmtId="0" fontId="0" fillId="24" borderId="23" xfId="0" applyFill="1" applyBorder="1" applyAlignment="1" applyProtection="1">
      <alignment/>
      <protection locked="0"/>
    </xf>
    <xf numFmtId="0" fontId="0" fillId="24" borderId="24" xfId="0" applyFill="1" applyBorder="1" applyAlignment="1" applyProtection="1">
      <alignment/>
      <protection locked="0"/>
    </xf>
    <xf numFmtId="0" fontId="0" fillId="24" borderId="25" xfId="0" applyFill="1" applyBorder="1" applyAlignment="1" applyProtection="1">
      <alignment/>
      <protection locked="0"/>
    </xf>
    <xf numFmtId="0" fontId="0" fillId="24" borderId="26" xfId="0" applyFill="1" applyBorder="1" applyAlignment="1" applyProtection="1">
      <alignment/>
      <protection locked="0"/>
    </xf>
    <xf numFmtId="0" fontId="5" fillId="24" borderId="27" xfId="0" applyNumberFormat="1" applyFont="1" applyFill="1" applyBorder="1" applyAlignment="1" applyProtection="1">
      <alignment horizontal="center" vertical="center"/>
      <protection locked="0"/>
    </xf>
    <xf numFmtId="0" fontId="5" fillId="24" borderId="27" xfId="0" applyFont="1" applyFill="1" applyBorder="1" applyAlignment="1" applyProtection="1">
      <alignment horizontal="center" vertical="center" wrapText="1"/>
      <protection locked="0"/>
    </xf>
    <xf numFmtId="0" fontId="5" fillId="24" borderId="27" xfId="0" applyFont="1" applyFill="1" applyBorder="1" applyAlignment="1" applyProtection="1">
      <alignment horizontal="left" vertical="center" wrapText="1"/>
      <protection locked="0"/>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0" fillId="33" borderId="0" xfId="0" applyFill="1" applyAlignment="1" applyProtection="1">
      <alignment vertical="center"/>
      <protection/>
    </xf>
    <xf numFmtId="0" fontId="3" fillId="4" borderId="28" xfId="0" applyFont="1" applyFill="1" applyBorder="1" applyAlignment="1" applyProtection="1">
      <alignment horizontal="left" vertical="center"/>
      <protection/>
    </xf>
    <xf numFmtId="0" fontId="0" fillId="4" borderId="29" xfId="0" applyFill="1" applyBorder="1" applyAlignment="1" applyProtection="1">
      <alignment vertical="center"/>
      <protection/>
    </xf>
    <xf numFmtId="0" fontId="0" fillId="4" borderId="30" xfId="0" applyFill="1" applyBorder="1" applyAlignment="1" applyProtection="1">
      <alignment vertical="center"/>
      <protection/>
    </xf>
    <xf numFmtId="0" fontId="3" fillId="4" borderId="31" xfId="0" applyFont="1" applyFill="1" applyBorder="1" applyAlignment="1" applyProtection="1">
      <alignment horizontal="left" vertical="center"/>
      <protection/>
    </xf>
    <xf numFmtId="0" fontId="0" fillId="4" borderId="18" xfId="0" applyFill="1" applyBorder="1" applyAlignment="1" applyProtection="1">
      <alignment vertical="center"/>
      <protection/>
    </xf>
    <xf numFmtId="0" fontId="0" fillId="4" borderId="16" xfId="0" applyFill="1" applyBorder="1" applyAlignment="1" applyProtection="1">
      <alignment vertical="center"/>
      <protection/>
    </xf>
    <xf numFmtId="0" fontId="0" fillId="4" borderId="13" xfId="0" applyFill="1" applyBorder="1" applyAlignment="1" applyProtection="1">
      <alignment vertical="center"/>
      <protection/>
    </xf>
    <xf numFmtId="0" fontId="0" fillId="4" borderId="17" xfId="0" applyFill="1" applyBorder="1" applyAlignment="1" applyProtection="1">
      <alignment vertical="center"/>
      <protection/>
    </xf>
    <xf numFmtId="0" fontId="0" fillId="33" borderId="0" xfId="68" applyFill="1" applyProtection="1">
      <alignment/>
      <protection/>
    </xf>
    <xf numFmtId="0" fontId="2" fillId="34" borderId="0" xfId="68" applyFont="1" applyFill="1" applyBorder="1" applyAlignment="1" applyProtection="1">
      <alignment horizontal="center"/>
      <protection/>
    </xf>
    <xf numFmtId="0" fontId="9" fillId="33" borderId="0" xfId="68" applyFont="1" applyFill="1" applyAlignment="1" applyProtection="1">
      <alignment horizontal="left" vertical="top" wrapText="1"/>
      <protection/>
    </xf>
    <xf numFmtId="0" fontId="0" fillId="33" borderId="0" xfId="68" applyFont="1" applyFill="1" applyProtection="1">
      <alignment/>
      <protection/>
    </xf>
    <xf numFmtId="0" fontId="0" fillId="33" borderId="0" xfId="68" applyFill="1" applyAlignment="1" applyProtection="1">
      <alignment vertical="top"/>
      <protection/>
    </xf>
    <xf numFmtId="0" fontId="6" fillId="33" borderId="15" xfId="68" applyFont="1" applyFill="1" applyBorder="1" applyAlignment="1" applyProtection="1">
      <alignment horizontal="center" vertical="top" wrapText="1"/>
      <protection/>
    </xf>
    <xf numFmtId="0" fontId="6" fillId="33" borderId="15" xfId="68" applyFont="1" applyFill="1" applyBorder="1" applyAlignment="1" applyProtection="1">
      <alignment horizontal="left" vertical="top" wrapText="1"/>
      <protection/>
    </xf>
    <xf numFmtId="0" fontId="5" fillId="24" borderId="15" xfId="68" applyNumberFormat="1" applyFont="1" applyFill="1" applyBorder="1" applyAlignment="1" applyProtection="1">
      <alignment horizontal="center" vertical="top" wrapText="1"/>
      <protection locked="0"/>
    </xf>
    <xf numFmtId="14" fontId="5" fillId="24" borderId="27" xfId="68" applyNumberFormat="1" applyFont="1" applyFill="1" applyBorder="1" applyAlignment="1" applyProtection="1">
      <alignment horizontal="center" vertical="top" wrapText="1"/>
      <protection locked="0"/>
    </xf>
    <xf numFmtId="0" fontId="5" fillId="24" borderId="27" xfId="68" applyNumberFormat="1" applyFont="1" applyFill="1" applyBorder="1" applyAlignment="1" applyProtection="1">
      <alignment vertical="top" wrapText="1"/>
      <protection locked="0"/>
    </xf>
    <xf numFmtId="0" fontId="0" fillId="33" borderId="0" xfId="68" applyNumberFormat="1" applyFont="1" applyFill="1" applyBorder="1" applyAlignment="1" applyProtection="1">
      <alignment vertical="top"/>
      <protection/>
    </xf>
    <xf numFmtId="0" fontId="56" fillId="33" borderId="0" xfId="68" applyFont="1" applyFill="1" applyProtection="1">
      <alignment/>
      <protection/>
    </xf>
    <xf numFmtId="0" fontId="5" fillId="24" borderId="27" xfId="0" applyFont="1" applyFill="1" applyBorder="1" applyAlignment="1" applyProtection="1">
      <alignment horizontal="center" vertical="top" wrapText="1"/>
      <protection locked="0"/>
    </xf>
    <xf numFmtId="0" fontId="57" fillId="33" borderId="0" xfId="0" applyFont="1" applyFill="1" applyAlignment="1" applyProtection="1">
      <alignment horizontal="center" vertical="top"/>
      <protection/>
    </xf>
    <xf numFmtId="0" fontId="0" fillId="33" borderId="0" xfId="0" applyNumberFormat="1" applyFont="1" applyFill="1" applyBorder="1" applyAlignment="1" applyProtection="1">
      <alignment vertical="top"/>
      <protection/>
    </xf>
    <xf numFmtId="0" fontId="49" fillId="33" borderId="0" xfId="0" applyFont="1" applyFill="1" applyAlignment="1" applyProtection="1">
      <alignment/>
      <protection/>
    </xf>
    <xf numFmtId="0" fontId="49" fillId="33" borderId="0" xfId="0" applyFont="1" applyFill="1" applyBorder="1" applyAlignment="1" applyProtection="1">
      <alignment/>
      <protection/>
    </xf>
    <xf numFmtId="0" fontId="0" fillId="33" borderId="0" xfId="0" applyFont="1" applyFill="1" applyAlignment="1" applyProtection="1">
      <alignment horizontal="center" vertical="top" wrapText="1"/>
      <protection/>
    </xf>
    <xf numFmtId="0" fontId="3" fillId="33" borderId="0" xfId="0" applyFont="1" applyFill="1" applyAlignment="1" applyProtection="1">
      <alignment horizontal="center" vertical="top"/>
      <protection/>
    </xf>
    <xf numFmtId="0" fontId="0" fillId="33" borderId="0" xfId="0" applyFont="1" applyFill="1" applyAlignment="1" applyProtection="1">
      <alignment horizontal="left" vertical="top"/>
      <protection/>
    </xf>
    <xf numFmtId="0" fontId="3" fillId="33" borderId="0" xfId="0" applyFont="1" applyFill="1" applyAlignment="1" applyProtection="1">
      <alignment vertical="top" wrapText="1"/>
      <protection/>
    </xf>
    <xf numFmtId="0" fontId="48" fillId="33" borderId="0" xfId="54" applyFont="1" applyFill="1" applyAlignment="1" applyProtection="1">
      <alignment/>
      <protection/>
    </xf>
    <xf numFmtId="0" fontId="49" fillId="33" borderId="0" xfId="0" applyFont="1" applyFill="1" applyAlignment="1" applyProtection="1">
      <alignment/>
      <protection/>
    </xf>
    <xf numFmtId="0" fontId="0" fillId="33" borderId="0" xfId="0" applyFont="1" applyFill="1" applyAlignment="1" applyProtection="1">
      <alignment/>
      <protection/>
    </xf>
    <xf numFmtId="0" fontId="0" fillId="35"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27" fillId="33" borderId="0" xfId="0" applyFont="1" applyFill="1" applyBorder="1" applyAlignment="1" applyProtection="1">
      <alignment vertical="top"/>
      <protection/>
    </xf>
    <xf numFmtId="0" fontId="3" fillId="33" borderId="0" xfId="0" applyFont="1" applyFill="1" applyAlignment="1" applyProtection="1">
      <alignment horizontal="left" vertical="top"/>
      <protection/>
    </xf>
    <xf numFmtId="0" fontId="0" fillId="33" borderId="0" xfId="0" applyFill="1" applyAlignment="1" applyProtection="1">
      <alignment/>
      <protection/>
    </xf>
    <xf numFmtId="0" fontId="9" fillId="33" borderId="0" xfId="0" applyFont="1" applyFill="1" applyBorder="1" applyAlignment="1" applyProtection="1">
      <alignment vertical="top"/>
      <protection/>
    </xf>
    <xf numFmtId="0" fontId="9" fillId="33" borderId="0" xfId="0" applyFont="1" applyFill="1" applyAlignment="1" applyProtection="1">
      <alignment vertical="top"/>
      <protection/>
    </xf>
    <xf numFmtId="0" fontId="0" fillId="0" borderId="0" xfId="0" applyBorder="1" applyAlignment="1" applyProtection="1">
      <alignment/>
      <protection/>
    </xf>
    <xf numFmtId="0" fontId="8" fillId="33" borderId="0" xfId="0" applyFont="1" applyFill="1" applyAlignment="1" applyProtection="1">
      <alignment vertical="top"/>
      <protection/>
    </xf>
    <xf numFmtId="0" fontId="26" fillId="0" borderId="0" xfId="0" applyFont="1" applyAlignment="1" applyProtection="1">
      <alignment horizontal="center"/>
      <protection/>
    </xf>
    <xf numFmtId="0" fontId="0" fillId="0" borderId="0" xfId="0" applyAlignment="1" applyProtection="1">
      <alignment wrapText="1"/>
      <protection/>
    </xf>
    <xf numFmtId="0" fontId="0" fillId="0" borderId="32" xfId="0" applyBorder="1" applyAlignment="1" applyProtection="1">
      <alignment/>
      <protection/>
    </xf>
    <xf numFmtId="0" fontId="0" fillId="0" borderId="28" xfId="0" applyBorder="1" applyAlignment="1" applyProtection="1">
      <alignment/>
      <protection/>
    </xf>
    <xf numFmtId="0" fontId="0" fillId="0" borderId="29" xfId="0" applyBorder="1" applyAlignment="1" applyProtection="1">
      <alignment/>
      <protection/>
    </xf>
    <xf numFmtId="0" fontId="0" fillId="0" borderId="31" xfId="0" applyBorder="1" applyAlignment="1" applyProtection="1">
      <alignment/>
      <protection/>
    </xf>
    <xf numFmtId="14" fontId="0" fillId="0" borderId="18" xfId="0" applyNumberFormat="1" applyBorder="1" applyAlignment="1" applyProtection="1">
      <alignment horizontal="left"/>
      <protection/>
    </xf>
    <xf numFmtId="0" fontId="0" fillId="0" borderId="18" xfId="0" applyBorder="1" applyAlignment="1" applyProtection="1">
      <alignment/>
      <protection/>
    </xf>
    <xf numFmtId="14" fontId="0" fillId="0" borderId="15" xfId="0" applyNumberFormat="1" applyBorder="1" applyAlignment="1" applyProtection="1">
      <alignment horizontal="left"/>
      <protection/>
    </xf>
    <xf numFmtId="0" fontId="0" fillId="0" borderId="33" xfId="0" applyBorder="1" applyAlignment="1" applyProtection="1">
      <alignment/>
      <protection/>
    </xf>
    <xf numFmtId="0" fontId="0" fillId="0" borderId="13" xfId="0" applyBorder="1" applyAlignment="1" applyProtection="1">
      <alignment/>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 fillId="0" borderId="0" xfId="0" applyFont="1" applyFill="1" applyAlignment="1" applyProtection="1">
      <alignment horizontal="left" vertical="top" wrapText="1"/>
      <protection/>
    </xf>
    <xf numFmtId="0" fontId="42" fillId="0" borderId="0" xfId="0" applyFont="1" applyFill="1" applyAlignment="1" applyProtection="1">
      <alignment/>
      <protection/>
    </xf>
    <xf numFmtId="0" fontId="0" fillId="0" borderId="0" xfId="0" applyFont="1" applyFill="1" applyAlignment="1" applyProtection="1">
      <alignment horizontal="center" vertical="top" wrapText="1"/>
      <protection/>
    </xf>
    <xf numFmtId="0" fontId="0" fillId="0" borderId="0" xfId="0" applyFill="1" applyAlignment="1" applyProtection="1">
      <alignment horizontal="left" vertical="top"/>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vertical="top" wrapText="1"/>
      <protection/>
    </xf>
    <xf numFmtId="0" fontId="3" fillId="0" borderId="0" xfId="0" applyFont="1" applyFill="1" applyAlignment="1" applyProtection="1">
      <alignment/>
      <protection/>
    </xf>
    <xf numFmtId="0" fontId="0" fillId="21" borderId="0" xfId="0" applyFill="1" applyAlignment="1" applyProtection="1">
      <alignment/>
      <protection/>
    </xf>
    <xf numFmtId="0" fontId="43" fillId="0" borderId="0" xfId="0" applyFont="1" applyFill="1" applyAlignment="1" applyProtection="1">
      <alignment vertical="top" wrapText="1"/>
      <protection/>
    </xf>
    <xf numFmtId="0" fontId="43" fillId="0" borderId="0" xfId="0" applyFont="1" applyFill="1" applyBorder="1" applyAlignment="1" applyProtection="1">
      <alignment vertical="top" wrapText="1"/>
      <protection/>
    </xf>
    <xf numFmtId="0" fontId="0" fillId="21" borderId="15" xfId="0" applyFill="1" applyBorder="1" applyAlignment="1" applyProtection="1">
      <alignment/>
      <protection/>
    </xf>
    <xf numFmtId="0" fontId="0" fillId="21" borderId="34" xfId="0" applyFill="1" applyBorder="1" applyAlignment="1" applyProtection="1">
      <alignment/>
      <protection/>
    </xf>
    <xf numFmtId="0" fontId="0" fillId="21" borderId="0" xfId="0" applyFill="1" applyBorder="1" applyAlignment="1" applyProtection="1">
      <alignment/>
      <protection/>
    </xf>
    <xf numFmtId="0" fontId="5" fillId="0" borderId="0" xfId="0" applyFont="1" applyBorder="1" applyAlignment="1" applyProtection="1">
      <alignment/>
      <protection/>
    </xf>
    <xf numFmtId="0" fontId="0" fillId="0" borderId="0" xfId="0" applyBorder="1" applyAlignment="1" applyProtection="1">
      <alignment horizontal="center"/>
      <protection/>
    </xf>
    <xf numFmtId="0" fontId="0" fillId="36" borderId="0" xfId="0" applyFill="1" applyAlignment="1" applyProtection="1">
      <alignment/>
      <protection/>
    </xf>
    <xf numFmtId="0" fontId="5" fillId="36" borderId="27" xfId="0" applyFont="1" applyFill="1" applyBorder="1" applyAlignment="1" applyProtection="1">
      <alignment horizontal="center" wrapText="1"/>
      <protection/>
    </xf>
    <xf numFmtId="0" fontId="2" fillId="34" borderId="0" xfId="0" applyFont="1" applyFill="1" applyBorder="1" applyAlignment="1" applyProtection="1">
      <alignment horizontal="left"/>
      <protection/>
    </xf>
    <xf numFmtId="0" fontId="2" fillId="34" borderId="0" xfId="0" applyFont="1" applyFill="1" applyBorder="1" applyAlignment="1" applyProtection="1">
      <alignment/>
      <protection/>
    </xf>
    <xf numFmtId="0" fontId="3" fillId="33" borderId="0" xfId="0" applyFont="1" applyFill="1" applyAlignment="1" applyProtection="1">
      <alignment vertical="top"/>
      <protection/>
    </xf>
    <xf numFmtId="0" fontId="3" fillId="33" borderId="0" xfId="0" applyFont="1" applyFill="1" applyAlignment="1" applyProtection="1">
      <alignment vertical="top"/>
      <protection/>
    </xf>
    <xf numFmtId="0" fontId="0" fillId="33" borderId="0" xfId="0" applyFont="1" applyFill="1" applyAlignment="1" applyProtection="1">
      <alignment vertical="top"/>
      <protection/>
    </xf>
    <xf numFmtId="0" fontId="9" fillId="33" borderId="0" xfId="0" applyFont="1" applyFill="1" applyAlignment="1" applyProtection="1">
      <alignment horizontal="left" vertical="top" wrapText="1"/>
      <protection/>
    </xf>
    <xf numFmtId="0" fontId="3" fillId="0" borderId="0" xfId="0" applyFont="1" applyFill="1" applyAlignment="1" applyProtection="1">
      <alignment vertical="top"/>
      <protection/>
    </xf>
    <xf numFmtId="0" fontId="3" fillId="0" borderId="0" xfId="0" applyFont="1" applyFill="1" applyAlignment="1" applyProtection="1">
      <alignment vertical="top"/>
      <protection/>
    </xf>
    <xf numFmtId="0" fontId="36" fillId="36" borderId="27" xfId="0" applyFont="1" applyFill="1" applyBorder="1" applyAlignment="1" applyProtection="1">
      <alignment horizontal="center" vertical="top" wrapText="1"/>
      <protection/>
    </xf>
    <xf numFmtId="0" fontId="0" fillId="0" borderId="0" xfId="0" applyAlignment="1" applyProtection="1">
      <alignment vertical="top"/>
      <protection/>
    </xf>
    <xf numFmtId="0" fontId="0" fillId="36" borderId="0" xfId="0" applyFill="1" applyAlignment="1" applyProtection="1">
      <alignment vertical="top"/>
      <protection/>
    </xf>
    <xf numFmtId="0" fontId="3" fillId="33" borderId="0" xfId="0" applyFont="1" applyFill="1" applyBorder="1" applyAlignment="1" applyProtection="1">
      <alignment vertical="top"/>
      <protection/>
    </xf>
    <xf numFmtId="0" fontId="9" fillId="0" borderId="0" xfId="0" applyFont="1" applyFill="1" applyAlignment="1" applyProtection="1">
      <alignment horizontal="left" vertical="top" wrapText="1"/>
      <protection/>
    </xf>
    <xf numFmtId="0" fontId="0" fillId="0" borderId="0" xfId="0"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center"/>
      <protection/>
    </xf>
    <xf numFmtId="0" fontId="9" fillId="33" borderId="0" xfId="0" applyFont="1" applyFill="1" applyAlignment="1" applyProtection="1">
      <alignment horizontal="left" vertical="top"/>
      <protection/>
    </xf>
    <xf numFmtId="0" fontId="3" fillId="33" borderId="0" xfId="0" applyFont="1" applyFill="1" applyAlignment="1" applyProtection="1">
      <alignment horizontal="left" vertical="top" wrapText="1"/>
      <protection/>
    </xf>
    <xf numFmtId="0" fontId="0" fillId="33" borderId="0" xfId="0" applyFont="1" applyFill="1" applyBorder="1" applyAlignment="1" applyProtection="1">
      <alignment horizontal="left" vertical="top"/>
      <protection/>
    </xf>
    <xf numFmtId="0" fontId="6" fillId="0" borderId="0" xfId="0" applyFont="1" applyAlignment="1" applyProtection="1">
      <alignment vertical="top"/>
      <protection/>
    </xf>
    <xf numFmtId="0" fontId="6" fillId="0" borderId="0" xfId="0" applyFont="1" applyAlignment="1" applyProtection="1">
      <alignment vertical="top" wrapText="1"/>
      <protection/>
    </xf>
    <xf numFmtId="0" fontId="4" fillId="0" borderId="0" xfId="0" applyFont="1" applyAlignment="1" applyProtection="1">
      <alignment/>
      <protection/>
    </xf>
    <xf numFmtId="0" fontId="27" fillId="0" borderId="0" xfId="0" applyFont="1" applyAlignment="1" applyProtection="1">
      <alignment/>
      <protection/>
    </xf>
    <xf numFmtId="0" fontId="4" fillId="33" borderId="0" xfId="0" applyFont="1" applyFill="1" applyAlignment="1" applyProtection="1">
      <alignment vertical="top" wrapText="1"/>
      <protection/>
    </xf>
    <xf numFmtId="0" fontId="2" fillId="34" borderId="0" xfId="0" applyFont="1" applyFill="1" applyBorder="1" applyAlignment="1" applyProtection="1" quotePrefix="1">
      <alignment/>
      <protection/>
    </xf>
    <xf numFmtId="0" fontId="2" fillId="34" borderId="0" xfId="0" applyFont="1" applyFill="1" applyBorder="1" applyAlignment="1" applyProtection="1">
      <alignment horizontal="left" vertical="top"/>
      <protection/>
    </xf>
    <xf numFmtId="0" fontId="4" fillId="0" borderId="0" xfId="0" applyFont="1" applyAlignment="1" applyProtection="1">
      <alignment vertical="top" wrapText="1"/>
      <protection/>
    </xf>
    <xf numFmtId="0" fontId="4" fillId="0" borderId="0" xfId="0" applyFont="1" applyFill="1" applyAlignment="1" applyProtection="1">
      <alignment vertical="top" wrapText="1"/>
      <protection/>
    </xf>
    <xf numFmtId="0" fontId="0" fillId="0" borderId="0" xfId="0" applyFont="1" applyFill="1" applyAlignment="1" applyProtection="1">
      <alignment vertical="top"/>
      <protection/>
    </xf>
    <xf numFmtId="0" fontId="0" fillId="0" borderId="0" xfId="0" applyNumberFormat="1" applyFont="1" applyFill="1" applyBorder="1" applyAlignment="1" applyProtection="1">
      <alignment horizontal="left" vertical="top"/>
      <protection/>
    </xf>
    <xf numFmtId="0" fontId="0" fillId="0" borderId="0" xfId="0" applyFill="1" applyAlignment="1" applyProtection="1">
      <alignment wrapText="1"/>
      <protection/>
    </xf>
    <xf numFmtId="0" fontId="31" fillId="33" borderId="0" xfId="0" applyFont="1" applyFill="1" applyAlignment="1" applyProtection="1">
      <alignment vertical="top" wrapText="1"/>
      <protection/>
    </xf>
    <xf numFmtId="0" fontId="30" fillId="33" borderId="0" xfId="0" applyFont="1" applyFill="1" applyAlignment="1" applyProtection="1">
      <alignment vertical="top"/>
      <protection/>
    </xf>
    <xf numFmtId="0" fontId="0" fillId="0" borderId="0" xfId="0" applyFont="1" applyAlignment="1" applyProtection="1">
      <alignment/>
      <protection/>
    </xf>
    <xf numFmtId="0" fontId="30" fillId="0" borderId="0" xfId="0" applyFont="1" applyFill="1" applyAlignment="1" applyProtection="1">
      <alignment vertical="top"/>
      <protection/>
    </xf>
    <xf numFmtId="0" fontId="3" fillId="0" borderId="0" xfId="0" applyFont="1" applyAlignment="1" applyProtection="1">
      <alignment horizontal="left" vertical="top"/>
      <protection/>
    </xf>
    <xf numFmtId="0" fontId="31" fillId="0" borderId="0" xfId="0" applyFont="1" applyAlignment="1" applyProtection="1">
      <alignment vertical="top" wrapText="1"/>
      <protection/>
    </xf>
    <xf numFmtId="0" fontId="0" fillId="0" borderId="0" xfId="0" applyFont="1" applyAlignment="1" applyProtection="1">
      <alignment/>
      <protection/>
    </xf>
    <xf numFmtId="0" fontId="28" fillId="0" borderId="0" xfId="0" applyFont="1" applyAlignment="1" applyProtection="1">
      <alignment/>
      <protection/>
    </xf>
    <xf numFmtId="0" fontId="0" fillId="36" borderId="27" xfId="0" applyFont="1" applyFill="1" applyBorder="1" applyAlignment="1" applyProtection="1">
      <alignment horizontal="center" vertical="top" wrapText="1"/>
      <protection/>
    </xf>
    <xf numFmtId="0" fontId="5" fillId="36" borderId="27"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protection/>
    </xf>
    <xf numFmtId="0" fontId="0" fillId="0" borderId="0" xfId="0" applyFont="1" applyFill="1" applyAlignment="1" applyProtection="1">
      <alignment vertical="top"/>
      <protection/>
    </xf>
    <xf numFmtId="0" fontId="2" fillId="36" borderId="0" xfId="0" applyFont="1" applyFill="1" applyBorder="1" applyAlignment="1" applyProtection="1">
      <alignment horizontal="left" vertical="top"/>
      <protection/>
    </xf>
    <xf numFmtId="0" fontId="39" fillId="0" borderId="0" xfId="0" applyFont="1" applyFill="1" applyBorder="1" applyAlignment="1" applyProtection="1">
      <alignment horizontal="left" vertical="top"/>
      <protection/>
    </xf>
    <xf numFmtId="0" fontId="38" fillId="36" borderId="0" xfId="0" applyFont="1" applyFill="1" applyBorder="1" applyAlignment="1" applyProtection="1">
      <alignment horizontal="left" vertical="top"/>
      <protection/>
    </xf>
    <xf numFmtId="0" fontId="27" fillId="0" borderId="0" xfId="0" applyFont="1" applyFill="1" applyAlignment="1" applyProtection="1">
      <alignment/>
      <protection/>
    </xf>
    <xf numFmtId="0" fontId="6" fillId="0" borderId="27" xfId="0" applyFont="1" applyBorder="1" applyAlignment="1" applyProtection="1">
      <alignment horizontal="center" vertical="top" wrapText="1"/>
      <protection/>
    </xf>
    <xf numFmtId="0" fontId="6" fillId="0" borderId="27" xfId="0" applyFont="1" applyBorder="1" applyAlignment="1" applyProtection="1">
      <alignment horizontal="center" vertical="center" textRotation="90" wrapText="1"/>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top"/>
      <protection/>
    </xf>
    <xf numFmtId="0" fontId="3" fillId="36" borderId="0" xfId="0" applyFont="1" applyFill="1" applyBorder="1" applyAlignment="1" applyProtection="1">
      <alignment horizontal="left" vertical="top"/>
      <protection/>
    </xf>
    <xf numFmtId="0" fontId="6"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top" wrapText="1"/>
      <protection/>
    </xf>
    <xf numFmtId="0" fontId="3" fillId="0" borderId="0" xfId="0" applyFont="1" applyFill="1" applyAlignment="1" applyProtection="1">
      <alignment vertical="top" wrapText="1"/>
      <protection/>
    </xf>
    <xf numFmtId="0" fontId="3" fillId="36" borderId="0" xfId="0" applyFont="1" applyFill="1" applyAlignment="1" applyProtection="1">
      <alignment vertical="top" wrapText="1"/>
      <protection/>
    </xf>
    <xf numFmtId="0" fontId="4" fillId="0" borderId="0" xfId="0" applyFont="1" applyFill="1" applyBorder="1" applyAlignment="1" applyProtection="1">
      <alignment horizontal="left" vertical="top" wrapText="1"/>
      <protection/>
    </xf>
    <xf numFmtId="0" fontId="4" fillId="36" borderId="0" xfId="0" applyFont="1" applyFill="1" applyBorder="1" applyAlignment="1" applyProtection="1">
      <alignment vertical="top" wrapText="1"/>
      <protection/>
    </xf>
    <xf numFmtId="0" fontId="4" fillId="33" borderId="0" xfId="0" applyFont="1" applyFill="1" applyBorder="1" applyAlignment="1" applyProtection="1">
      <alignment horizontal="left" vertical="top" wrapText="1"/>
      <protection/>
    </xf>
    <xf numFmtId="0" fontId="4" fillId="36" borderId="0" xfId="0" applyFont="1" applyFill="1" applyBorder="1" applyAlignment="1" applyProtection="1">
      <alignment horizontal="left" vertical="top" wrapText="1"/>
      <protection/>
    </xf>
    <xf numFmtId="0" fontId="4" fillId="0" borderId="0" xfId="0" applyFont="1" applyFill="1" applyBorder="1" applyAlignment="1" applyProtection="1">
      <alignment vertical="top" wrapText="1"/>
      <protection/>
    </xf>
    <xf numFmtId="0" fontId="0" fillId="36" borderId="0" xfId="0" applyFill="1" applyBorder="1" applyAlignment="1" applyProtection="1">
      <alignment horizontal="center" vertical="top"/>
      <protection/>
    </xf>
    <xf numFmtId="0" fontId="0" fillId="0" borderId="0" xfId="0" applyFill="1" applyAlignment="1" applyProtection="1">
      <alignment/>
      <protection/>
    </xf>
    <xf numFmtId="0" fontId="0" fillId="36" borderId="0" xfId="0" applyFill="1" applyAlignment="1" applyProtection="1">
      <alignment/>
      <protection/>
    </xf>
    <xf numFmtId="0" fontId="6" fillId="0" borderId="0" xfId="0" applyFont="1" applyFill="1" applyBorder="1" applyAlignment="1" applyProtection="1">
      <alignment horizontal="left" vertical="center"/>
      <protection/>
    </xf>
    <xf numFmtId="0" fontId="0" fillId="0" borderId="0" xfId="0" applyFont="1" applyFill="1" applyAlignment="1" applyProtection="1">
      <alignment/>
      <protection/>
    </xf>
    <xf numFmtId="0" fontId="4" fillId="0" borderId="0" xfId="0" applyFont="1" applyFill="1" applyBorder="1" applyAlignment="1" applyProtection="1">
      <alignment horizontal="left" vertical="top" wrapText="1"/>
      <protection/>
    </xf>
    <xf numFmtId="0" fontId="0" fillId="0" borderId="0" xfId="0" applyAlignment="1" applyProtection="1">
      <alignment/>
      <protection/>
    </xf>
    <xf numFmtId="0" fontId="0" fillId="34" borderId="0" xfId="0" applyFill="1" applyAlignment="1" applyProtection="1">
      <alignment/>
      <protection/>
    </xf>
    <xf numFmtId="0" fontId="5" fillId="0" borderId="0" xfId="0" applyFont="1" applyBorder="1" applyAlignment="1" applyProtection="1" quotePrefix="1">
      <alignment vertical="top" wrapText="1"/>
      <protection/>
    </xf>
    <xf numFmtId="0" fontId="5" fillId="0" borderId="0" xfId="0" applyFont="1" applyBorder="1" applyAlignment="1" applyProtection="1">
      <alignment vertical="top" wrapText="1"/>
      <protection/>
    </xf>
    <xf numFmtId="0" fontId="0" fillId="36" borderId="0" xfId="0" applyFont="1" applyFill="1" applyAlignment="1" applyProtection="1">
      <alignment horizontal="center" vertical="top"/>
      <protection/>
    </xf>
    <xf numFmtId="0" fontId="3" fillId="0" borderId="0" xfId="0" applyFont="1" applyAlignment="1" applyProtection="1">
      <alignment horizontal="center" vertical="top"/>
      <protection/>
    </xf>
    <xf numFmtId="0" fontId="0" fillId="0" borderId="0" xfId="0" applyAlignment="1" applyProtection="1">
      <alignment horizontal="center"/>
      <protection/>
    </xf>
    <xf numFmtId="0" fontId="0" fillId="0" borderId="0" xfId="0" applyFont="1" applyAlignment="1" applyProtection="1">
      <alignment vertical="top"/>
      <protection/>
    </xf>
    <xf numFmtId="0" fontId="5" fillId="0" borderId="0" xfId="0" applyFont="1" applyFill="1" applyBorder="1" applyAlignment="1" applyProtection="1">
      <alignment horizontal="center"/>
      <protection/>
    </xf>
    <xf numFmtId="0" fontId="0" fillId="0" borderId="0" xfId="0" applyFont="1" applyFill="1" applyBorder="1" applyAlignment="1" applyProtection="1">
      <alignment vertical="top" wrapText="1"/>
      <protection/>
    </xf>
    <xf numFmtId="0" fontId="0" fillId="0" borderId="0" xfId="0" applyBorder="1" applyAlignment="1" applyProtection="1">
      <alignment wrapText="1"/>
      <protection/>
    </xf>
    <xf numFmtId="0" fontId="8" fillId="0" borderId="0" xfId="0" applyFont="1" applyAlignment="1" applyProtection="1">
      <alignment horizontal="left"/>
      <protection/>
    </xf>
    <xf numFmtId="0" fontId="5" fillId="36" borderId="35" xfId="0" applyFont="1" applyFill="1" applyBorder="1" applyAlignment="1" applyProtection="1">
      <alignment/>
      <protection/>
    </xf>
    <xf numFmtId="0" fontId="3" fillId="0" borderId="0" xfId="0" applyFont="1" applyAlignment="1" applyProtection="1">
      <alignment/>
      <protection/>
    </xf>
    <xf numFmtId="0" fontId="5" fillId="36" borderId="36" xfId="0" applyFont="1" applyFill="1" applyBorder="1" applyAlignment="1" applyProtection="1">
      <alignment/>
      <protection/>
    </xf>
    <xf numFmtId="0" fontId="0" fillId="36" borderId="0" xfId="0" applyFont="1" applyFill="1" applyAlignment="1" applyProtection="1">
      <alignment/>
      <protection/>
    </xf>
    <xf numFmtId="0" fontId="0" fillId="0" borderId="0" xfId="0" applyFill="1" applyBorder="1" applyAlignment="1" applyProtection="1">
      <alignment horizontal="center" vertical="top"/>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0" fillId="0" borderId="0" xfId="0" applyNumberFormat="1"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3" fillId="0" borderId="0" xfId="0" applyFont="1" applyFill="1" applyAlignment="1" applyProtection="1">
      <alignment horizontal="left" vertical="top" wrapText="1"/>
      <protection/>
    </xf>
    <xf numFmtId="0" fontId="6" fillId="0" borderId="27" xfId="0" applyFont="1" applyBorder="1" applyAlignment="1" applyProtection="1">
      <alignment horizontal="center" vertical="center" wrapText="1"/>
      <protection/>
    </xf>
    <xf numFmtId="0" fontId="3" fillId="0" borderId="0" xfId="0" applyFont="1" applyFill="1" applyBorder="1" applyAlignment="1" applyProtection="1">
      <alignment vertical="top"/>
      <protection/>
    </xf>
    <xf numFmtId="0" fontId="0" fillId="0" borderId="0" xfId="0" applyFont="1" applyAlignment="1" applyProtection="1">
      <alignment wrapText="1"/>
      <protection/>
    </xf>
    <xf numFmtId="0" fontId="3" fillId="33" borderId="0" xfId="0" applyFont="1" applyFill="1" applyAlignment="1" applyProtection="1">
      <alignment vertical="top"/>
      <protection/>
    </xf>
    <xf numFmtId="0" fontId="0" fillId="36" borderId="0" xfId="0" applyFont="1" applyFill="1" applyAlignment="1" applyProtection="1">
      <alignment/>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vertical="top" wrapText="1"/>
      <protection/>
    </xf>
    <xf numFmtId="0" fontId="53" fillId="36" borderId="0" xfId="0" applyFont="1" applyFill="1" applyAlignment="1" applyProtection="1">
      <alignment vertical="top" wrapText="1"/>
      <protection/>
    </xf>
    <xf numFmtId="0" fontId="0" fillId="0" borderId="0" xfId="0" applyFont="1" applyAlignment="1" applyProtection="1">
      <alignment/>
      <protection/>
    </xf>
    <xf numFmtId="0" fontId="6" fillId="0" borderId="0" xfId="0" applyFont="1" applyFill="1" applyBorder="1" applyAlignment="1" applyProtection="1">
      <alignment horizontal="center" vertical="center"/>
      <protection/>
    </xf>
    <xf numFmtId="0" fontId="0" fillId="36" borderId="0" xfId="0" applyFont="1" applyFill="1" applyAlignment="1" applyProtection="1">
      <alignment/>
      <protection/>
    </xf>
    <xf numFmtId="0" fontId="0" fillId="0" borderId="0" xfId="0" applyFont="1" applyAlignment="1" applyProtection="1">
      <alignment wrapText="1"/>
      <protection/>
    </xf>
    <xf numFmtId="0" fontId="3" fillId="0" borderId="0" xfId="0" applyFont="1" applyFill="1" applyBorder="1" applyAlignment="1" applyProtection="1">
      <alignment vertical="top" wrapText="1"/>
      <protection/>
    </xf>
    <xf numFmtId="0" fontId="0" fillId="0" borderId="0" xfId="0" applyNumberFormat="1" applyBorder="1" applyAlignment="1" applyProtection="1">
      <alignment wrapText="1"/>
      <protection/>
    </xf>
    <xf numFmtId="0" fontId="0" fillId="36" borderId="0" xfId="0" applyFont="1" applyFill="1" applyAlignment="1" applyProtection="1">
      <alignment/>
      <protection/>
    </xf>
    <xf numFmtId="0" fontId="0" fillId="36" borderId="27" xfId="0" applyFont="1" applyFill="1" applyBorder="1" applyAlignment="1" applyProtection="1">
      <alignment/>
      <protection/>
    </xf>
    <xf numFmtId="0" fontId="6" fillId="0" borderId="0" xfId="0" applyFont="1" applyFill="1" applyBorder="1" applyAlignment="1" applyProtection="1">
      <alignment horizontal="left" vertical="center"/>
      <protection/>
    </xf>
    <xf numFmtId="0" fontId="5" fillId="0" borderId="0" xfId="0" applyFont="1" applyAlignment="1" applyProtection="1">
      <alignment vertical="top"/>
      <protection/>
    </xf>
    <xf numFmtId="0" fontId="3" fillId="0" borderId="0" xfId="0" applyFont="1" applyAlignment="1" applyProtection="1">
      <alignment vertical="top"/>
      <protection/>
    </xf>
    <xf numFmtId="0" fontId="4" fillId="33" borderId="20" xfId="0" applyFont="1" applyFill="1" applyBorder="1" applyAlignment="1" applyProtection="1">
      <alignment horizontal="left" vertical="top" wrapText="1"/>
      <protection/>
    </xf>
    <xf numFmtId="0" fontId="0" fillId="0" borderId="0" xfId="0" applyFont="1" applyAlignment="1" applyProtection="1">
      <alignment/>
      <protection/>
    </xf>
    <xf numFmtId="0" fontId="5" fillId="0" borderId="0" xfId="0" applyFont="1" applyFill="1" applyBorder="1" applyAlignment="1" applyProtection="1">
      <alignment vertical="top" wrapText="1"/>
      <protection/>
    </xf>
    <xf numFmtId="0" fontId="6" fillId="0" borderId="0" xfId="0" applyFont="1" applyBorder="1" applyAlignment="1" applyProtection="1">
      <alignment vertical="center" wrapText="1"/>
      <protection/>
    </xf>
    <xf numFmtId="0" fontId="9" fillId="0" borderId="0" xfId="0" applyFont="1" applyFill="1" applyAlignment="1" applyProtection="1">
      <alignment vertical="top" wrapText="1"/>
      <protection/>
    </xf>
    <xf numFmtId="0" fontId="0" fillId="0" borderId="0" xfId="0" applyBorder="1" applyAlignment="1" applyProtection="1">
      <alignment/>
      <protection/>
    </xf>
    <xf numFmtId="0" fontId="5" fillId="0" borderId="0" xfId="0" applyFont="1" applyFill="1" applyBorder="1" applyAlignment="1" applyProtection="1">
      <alignment horizontal="left" vertical="top" wrapText="1"/>
      <protection/>
    </xf>
    <xf numFmtId="0" fontId="6" fillId="0" borderId="27" xfId="0" applyFont="1" applyFill="1" applyBorder="1" applyAlignment="1" applyProtection="1">
      <alignment horizontal="center" vertical="top" wrapText="1"/>
      <protection/>
    </xf>
    <xf numFmtId="2" fontId="6"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center" vertical="top" wrapText="1"/>
      <protection/>
    </xf>
    <xf numFmtId="0" fontId="2" fillId="34" borderId="0" xfId="0" applyFont="1" applyFill="1" applyBorder="1" applyAlignment="1" applyProtection="1" quotePrefix="1">
      <alignment horizontal="left" vertical="top"/>
      <protection/>
    </xf>
    <xf numFmtId="0" fontId="2" fillId="34" borderId="0" xfId="0" applyFont="1" applyFill="1" applyBorder="1" applyAlignment="1" applyProtection="1">
      <alignment vertical="top"/>
      <protection/>
    </xf>
    <xf numFmtId="0" fontId="0" fillId="0" borderId="0" xfId="0" applyAlignment="1" applyProtection="1">
      <alignment horizontal="left" vertical="top"/>
      <protection/>
    </xf>
    <xf numFmtId="0" fontId="0" fillId="0" borderId="0" xfId="0" applyAlignment="1" applyProtection="1">
      <alignment horizontal="left"/>
      <protection/>
    </xf>
    <xf numFmtId="0" fontId="33" fillId="0" borderId="0" xfId="0" applyFont="1" applyFill="1" applyBorder="1" applyAlignment="1" applyProtection="1">
      <alignment vertical="top" wrapText="1"/>
      <protection/>
    </xf>
    <xf numFmtId="0" fontId="2" fillId="34" borderId="0" xfId="0" applyFont="1" applyFill="1" applyBorder="1" applyAlignment="1" applyProtection="1" quotePrefix="1">
      <alignment horizontal="left" vertical="top"/>
      <protection/>
    </xf>
    <xf numFmtId="0" fontId="2" fillId="34" borderId="0" xfId="0" applyFont="1" applyFill="1" applyBorder="1" applyAlignment="1" applyProtection="1">
      <alignment vertical="top"/>
      <protection/>
    </xf>
    <xf numFmtId="0" fontId="0" fillId="0" borderId="0" xfId="0" applyFont="1" applyAlignment="1" applyProtection="1">
      <alignment vertical="top"/>
      <protection/>
    </xf>
    <xf numFmtId="0" fontId="3" fillId="0" borderId="0" xfId="0" applyFont="1" applyAlignment="1" applyProtection="1">
      <alignment horizontal="left" vertical="top" wrapText="1"/>
      <protection/>
    </xf>
    <xf numFmtId="0" fontId="0" fillId="33" borderId="0" xfId="0" applyFont="1" applyFill="1" applyBorder="1" applyAlignment="1" applyProtection="1">
      <alignment vertical="top"/>
      <protection/>
    </xf>
    <xf numFmtId="0" fontId="3" fillId="0" borderId="0" xfId="0" applyFont="1" applyAlignment="1" applyProtection="1">
      <alignment horizontal="left" vertical="top"/>
      <protection/>
    </xf>
    <xf numFmtId="0" fontId="0" fillId="0" borderId="0" xfId="0" applyFont="1" applyBorder="1" applyAlignment="1" applyProtection="1">
      <alignment horizontal="left" vertical="top" wrapText="1"/>
      <protection/>
    </xf>
    <xf numFmtId="0" fontId="0" fillId="34" borderId="0" xfId="0" applyFont="1" applyFill="1" applyBorder="1" applyAlignment="1" applyProtection="1">
      <alignment vertical="top"/>
      <protection/>
    </xf>
    <xf numFmtId="0" fontId="0" fillId="0" borderId="0" xfId="0" applyFill="1" applyBorder="1" applyAlignment="1" applyProtection="1">
      <alignment horizontal="left" vertical="top" shrinkToFit="1"/>
      <protection/>
    </xf>
    <xf numFmtId="0" fontId="0" fillId="0" borderId="0" xfId="0" applyFill="1" applyBorder="1" applyAlignment="1" applyProtection="1">
      <alignment horizontal="center" vertical="top" wrapText="1" shrinkToFit="1"/>
      <protection/>
    </xf>
    <xf numFmtId="0" fontId="5" fillId="33" borderId="0" xfId="0" applyFont="1" applyFill="1" applyAlignment="1" applyProtection="1">
      <alignment horizontal="left" vertical="top" wrapText="1"/>
      <protection/>
    </xf>
    <xf numFmtId="0" fontId="34"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4"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1" borderId="0" xfId="0" applyFont="1" applyFill="1" applyBorder="1" applyAlignment="1" applyProtection="1">
      <alignment horizontal="left" vertical="top" wrapText="1"/>
      <protection/>
    </xf>
    <xf numFmtId="0" fontId="0" fillId="0" borderId="37" xfId="0" applyBorder="1" applyAlignment="1" applyProtection="1">
      <alignment/>
      <protection/>
    </xf>
    <xf numFmtId="0" fontId="0" fillId="23" borderId="38" xfId="0" applyFill="1" applyBorder="1" applyAlignment="1" applyProtection="1">
      <alignment/>
      <protection/>
    </xf>
    <xf numFmtId="0" fontId="0" fillId="0" borderId="39" xfId="0" applyBorder="1" applyAlignment="1" applyProtection="1">
      <alignment/>
      <protection/>
    </xf>
    <xf numFmtId="14" fontId="0" fillId="18" borderId="40" xfId="0" applyNumberFormat="1" applyFill="1" applyBorder="1" applyAlignment="1" applyProtection="1">
      <alignment horizontal="left"/>
      <protection/>
    </xf>
    <xf numFmtId="0" fontId="0" fillId="4" borderId="41" xfId="0" applyFill="1" applyBorder="1" applyAlignment="1" applyProtection="1">
      <alignment/>
      <protection/>
    </xf>
    <xf numFmtId="0" fontId="0" fillId="4" borderId="42" xfId="0" applyFill="1" applyBorder="1" applyAlignment="1" applyProtection="1">
      <alignment/>
      <protection/>
    </xf>
    <xf numFmtId="0" fontId="0" fillId="4" borderId="43" xfId="0" applyFill="1" applyBorder="1" applyAlignment="1" applyProtection="1">
      <alignment/>
      <protection/>
    </xf>
    <xf numFmtId="0" fontId="0" fillId="0" borderId="44" xfId="0" applyBorder="1" applyAlignment="1" applyProtection="1">
      <alignment/>
      <protection/>
    </xf>
    <xf numFmtId="0" fontId="0" fillId="8" borderId="45" xfId="0" applyFill="1" applyBorder="1" applyAlignment="1" applyProtection="1">
      <alignment/>
      <protection/>
    </xf>
    <xf numFmtId="0" fontId="0" fillId="0" borderId="46" xfId="0" applyBorder="1" applyAlignment="1" applyProtection="1">
      <alignment/>
      <protection/>
    </xf>
    <xf numFmtId="0" fontId="0" fillId="21" borderId="47" xfId="0" applyFill="1" applyBorder="1" applyAlignment="1" applyProtection="1">
      <alignment/>
      <protection/>
    </xf>
    <xf numFmtId="0" fontId="3" fillId="0" borderId="0" xfId="0" applyFont="1" applyBorder="1" applyAlignment="1" applyProtection="1">
      <alignment/>
      <protection/>
    </xf>
    <xf numFmtId="14" fontId="0" fillId="18" borderId="48" xfId="0" applyNumberFormat="1" applyFill="1" applyBorder="1" applyAlignment="1" applyProtection="1">
      <alignment horizontal="center"/>
      <protection/>
    </xf>
    <xf numFmtId="0" fontId="0" fillId="4" borderId="26" xfId="0" applyFill="1" applyBorder="1" applyAlignment="1" applyProtection="1">
      <alignment/>
      <protection/>
    </xf>
    <xf numFmtId="0" fontId="0" fillId="4" borderId="24" xfId="0" applyFill="1" applyBorder="1" applyAlignment="1" applyProtection="1">
      <alignment/>
      <protection/>
    </xf>
    <xf numFmtId="14" fontId="0" fillId="18" borderId="35" xfId="0" applyNumberFormat="1" applyFill="1" applyBorder="1" applyAlignment="1" applyProtection="1">
      <alignment horizontal="center"/>
      <protection/>
    </xf>
    <xf numFmtId="0" fontId="0" fillId="4" borderId="23" xfId="0" applyFill="1" applyBorder="1" applyAlignment="1" applyProtection="1">
      <alignment/>
      <protection/>
    </xf>
    <xf numFmtId="0" fontId="0" fillId="4" borderId="22" xfId="0" applyFill="1" applyBorder="1" applyAlignment="1" applyProtection="1">
      <alignment/>
      <protection/>
    </xf>
    <xf numFmtId="14" fontId="0" fillId="18" borderId="36" xfId="0" applyNumberFormat="1" applyFill="1" applyBorder="1" applyAlignment="1" applyProtection="1">
      <alignment horizontal="center"/>
      <protection/>
    </xf>
    <xf numFmtId="0" fontId="0" fillId="4" borderId="21" xfId="0" applyFill="1" applyBorder="1" applyAlignment="1" applyProtection="1">
      <alignment/>
      <protection/>
    </xf>
    <xf numFmtId="0" fontId="0" fillId="4" borderId="19" xfId="0" applyFill="1" applyBorder="1" applyAlignment="1" applyProtection="1">
      <alignment/>
      <protection/>
    </xf>
    <xf numFmtId="0" fontId="3" fillId="0" borderId="0" xfId="0" applyFont="1" applyFill="1" applyBorder="1" applyAlignment="1" applyProtection="1">
      <alignment horizontal="left" vertical="top"/>
      <protection/>
    </xf>
    <xf numFmtId="0" fontId="0" fillId="33" borderId="20" xfId="0" applyFont="1" applyFill="1" applyBorder="1" applyAlignment="1" applyProtection="1">
      <alignment horizontal="left" vertical="top" wrapText="1"/>
      <protection/>
    </xf>
    <xf numFmtId="0" fontId="0" fillId="33" borderId="0" xfId="0" applyFont="1" applyFill="1" applyBorder="1" applyAlignment="1" applyProtection="1">
      <alignment horizontal="left" vertical="top" wrapText="1"/>
      <protection/>
    </xf>
    <xf numFmtId="0" fontId="0" fillId="37" borderId="0" xfId="0" applyFill="1" applyAlignment="1" applyProtection="1">
      <alignment/>
      <protection/>
    </xf>
    <xf numFmtId="0" fontId="3" fillId="33" borderId="0" xfId="0" applyFont="1" applyFill="1" applyAlignment="1" applyProtection="1">
      <alignment horizontal="left" vertical="top" wrapText="1"/>
      <protection/>
    </xf>
    <xf numFmtId="0" fontId="0" fillId="0" borderId="0" xfId="0" applyFont="1" applyFill="1" applyAlignment="1" applyProtection="1">
      <alignment horizontal="left" vertical="top" wrapText="1"/>
      <protection/>
    </xf>
    <xf numFmtId="0" fontId="38" fillId="0" borderId="0" xfId="0" applyFont="1" applyFill="1" applyAlignment="1" applyProtection="1">
      <alignment horizontal="left" vertical="top" wrapText="1"/>
      <protection/>
    </xf>
    <xf numFmtId="0" fontId="0" fillId="0" borderId="0" xfId="0" applyFill="1" applyAlignment="1" applyProtection="1">
      <alignment horizontal="left" vertical="top" wrapText="1"/>
      <protection/>
    </xf>
    <xf numFmtId="0" fontId="41" fillId="0" borderId="0" xfId="0" applyFont="1" applyFill="1" applyAlignment="1" applyProtection="1">
      <alignment horizontal="left" vertical="top" wrapText="1"/>
      <protection/>
    </xf>
    <xf numFmtId="0" fontId="55" fillId="33" borderId="0" xfId="68" applyFont="1" applyFill="1" applyBorder="1" applyAlignment="1" applyProtection="1">
      <alignment horizontal="left" vertical="top" wrapText="1"/>
      <protection/>
    </xf>
    <xf numFmtId="0" fontId="40" fillId="33" borderId="0" xfId="0" applyFont="1" applyFill="1" applyAlignment="1" applyProtection="1">
      <alignment horizontal="left" vertical="top" wrapText="1"/>
      <protection/>
    </xf>
    <xf numFmtId="0" fontId="8" fillId="33" borderId="0" xfId="0" applyFont="1" applyFill="1" applyAlignment="1" applyProtection="1">
      <alignment horizontal="left" vertical="top" wrapText="1"/>
      <protection/>
    </xf>
    <xf numFmtId="0" fontId="4" fillId="0" borderId="0" xfId="0" applyFont="1" applyFill="1" applyAlignment="1" applyProtection="1">
      <alignment horizontal="left" vertical="top" wrapText="1"/>
      <protection/>
    </xf>
    <xf numFmtId="0" fontId="60" fillId="33" borderId="25" xfId="0" applyFont="1" applyFill="1" applyBorder="1" applyAlignment="1" applyProtection="1">
      <alignment horizontal="left" vertical="top" wrapText="1"/>
      <protection/>
    </xf>
    <xf numFmtId="0" fontId="61" fillId="33" borderId="0" xfId="0" applyFont="1" applyFill="1" applyBorder="1" applyAlignment="1" applyProtection="1">
      <alignment horizontal="left" vertical="top" wrapText="1"/>
      <protection/>
    </xf>
    <xf numFmtId="0" fontId="49" fillId="33" borderId="0" xfId="0" applyFont="1" applyFill="1" applyAlignment="1" applyProtection="1">
      <alignment horizontal="left" vertical="top" wrapText="1"/>
      <protection/>
    </xf>
    <xf numFmtId="0" fontId="53" fillId="0" borderId="20"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9" fillId="0" borderId="20" xfId="0" applyFont="1" applyBorder="1" applyAlignment="1" applyProtection="1">
      <alignment horizontal="left" vertical="top" wrapText="1"/>
      <protection/>
    </xf>
    <xf numFmtId="0" fontId="4" fillId="33" borderId="0" xfId="0" applyFont="1" applyFill="1" applyBorder="1" applyAlignment="1" applyProtection="1">
      <alignment horizontal="left" vertical="top" wrapText="1"/>
      <protection/>
    </xf>
    <xf numFmtId="0" fontId="55" fillId="0" borderId="0" xfId="0" applyFont="1" applyFill="1" applyAlignment="1" applyProtection="1">
      <alignment horizontal="left" vertical="top" wrapText="1"/>
      <protection/>
    </xf>
    <xf numFmtId="0" fontId="9" fillId="33" borderId="0" xfId="0" applyFont="1" applyFill="1" applyBorder="1" applyAlignment="1" applyProtection="1">
      <alignment horizontal="left" vertical="top" wrapText="1"/>
      <protection/>
    </xf>
    <xf numFmtId="0" fontId="6" fillId="0" borderId="27" xfId="0" applyFont="1" applyBorder="1" applyAlignment="1" applyProtection="1">
      <alignment horizontal="left" vertical="top" wrapText="1"/>
      <protection/>
    </xf>
    <xf numFmtId="0" fontId="33" fillId="33" borderId="15" xfId="0" applyFont="1" applyFill="1" applyBorder="1" applyAlignment="1" applyProtection="1">
      <alignment horizontal="left" vertical="top" wrapText="1"/>
      <protection/>
    </xf>
    <xf numFmtId="0" fontId="6" fillId="0" borderId="15" xfId="0" applyFont="1" applyBorder="1" applyAlignment="1" applyProtection="1">
      <alignment horizontal="left" vertical="top" wrapText="1"/>
      <protection/>
    </xf>
    <xf numFmtId="0" fontId="33" fillId="33" borderId="26" xfId="0" applyFont="1" applyFill="1" applyBorder="1" applyAlignment="1" applyProtection="1">
      <alignment horizontal="left" vertical="top" wrapText="1"/>
      <protection/>
    </xf>
    <xf numFmtId="0" fontId="5" fillId="33" borderId="15" xfId="0" applyFont="1" applyFill="1" applyBorder="1" applyAlignment="1" applyProtection="1">
      <alignment horizontal="left" vertical="top" wrapText="1"/>
      <protection/>
    </xf>
    <xf numFmtId="0" fontId="58" fillId="33" borderId="0" xfId="0" applyFont="1" applyFill="1" applyAlignment="1" applyProtection="1">
      <alignment horizontal="left" vertical="top" wrapText="1"/>
      <protection/>
    </xf>
    <xf numFmtId="0" fontId="0" fillId="33" borderId="0" xfId="0" applyFill="1" applyAlignment="1" applyProtection="1">
      <alignment horizontal="left" vertical="top" wrapText="1"/>
      <protection/>
    </xf>
    <xf numFmtId="0" fontId="0" fillId="33" borderId="0" xfId="0" applyFont="1" applyFill="1" applyAlignment="1" applyProtection="1">
      <alignment horizontal="left" vertical="top" wrapText="1"/>
      <protection/>
    </xf>
    <xf numFmtId="0" fontId="0" fillId="0" borderId="49" xfId="0" applyBorder="1" applyAlignment="1" applyProtection="1">
      <alignment horizontal="left" vertical="top" wrapText="1"/>
      <protection/>
    </xf>
    <xf numFmtId="0" fontId="8" fillId="0" borderId="0" xfId="0" applyFont="1" applyFill="1" applyAlignment="1" applyProtection="1">
      <alignment horizontal="left" vertical="top" wrapText="1"/>
      <protection/>
    </xf>
    <xf numFmtId="0" fontId="0" fillId="21" borderId="26" xfId="0" applyFill="1" applyBorder="1" applyAlignment="1" applyProtection="1">
      <alignment horizontal="left" vertical="top" wrapText="1"/>
      <protection/>
    </xf>
    <xf numFmtId="0" fontId="43" fillId="0" borderId="0" xfId="0" applyFont="1" applyFill="1" applyAlignment="1" applyProtection="1">
      <alignment horizontal="left" vertical="top" wrapText="1"/>
      <protection/>
    </xf>
    <xf numFmtId="0" fontId="58" fillId="33" borderId="20" xfId="0" applyFont="1" applyFill="1" applyBorder="1" applyAlignment="1" applyProtection="1">
      <alignment horizontal="left" vertical="top" wrapText="1"/>
      <protection/>
    </xf>
    <xf numFmtId="0" fontId="49" fillId="33" borderId="0" xfId="0" applyFont="1" applyFill="1" applyBorder="1" applyAlignment="1" applyProtection="1">
      <alignment horizontal="left" vertical="top" wrapText="1"/>
      <protection/>
    </xf>
    <xf numFmtId="0" fontId="4" fillId="33" borderId="0" xfId="0" applyFont="1" applyFill="1" applyAlignment="1" applyProtection="1">
      <alignment horizontal="left" vertical="top" wrapText="1"/>
      <protection/>
    </xf>
    <xf numFmtId="0" fontId="5" fillId="0" borderId="15" xfId="0" applyFont="1" applyFill="1" applyBorder="1" applyAlignment="1" applyProtection="1">
      <alignment horizontal="left" vertical="top" wrapText="1"/>
      <protection/>
    </xf>
    <xf numFmtId="0" fontId="6" fillId="0" borderId="48" xfId="0" applyFont="1" applyBorder="1" applyAlignment="1" applyProtection="1">
      <alignment horizontal="left" vertical="top" wrapText="1"/>
      <protection/>
    </xf>
    <xf numFmtId="0" fontId="6" fillId="0" borderId="26" xfId="0" applyFont="1" applyBorder="1" applyAlignment="1" applyProtection="1">
      <alignment horizontal="left" vertical="top" wrapText="1"/>
      <protection/>
    </xf>
    <xf numFmtId="0" fontId="6" fillId="33" borderId="15" xfId="0" applyFont="1" applyFill="1" applyBorder="1" applyAlignment="1" applyProtection="1">
      <alignment horizontal="left" vertical="top" wrapText="1"/>
      <protection/>
    </xf>
    <xf numFmtId="0" fontId="6" fillId="33" borderId="27" xfId="0" applyFont="1" applyFill="1" applyBorder="1" applyAlignment="1" applyProtection="1">
      <alignment horizontal="left" vertical="top" wrapText="1"/>
      <protection/>
    </xf>
    <xf numFmtId="0" fontId="6" fillId="33" borderId="15" xfId="0" applyNumberFormat="1" applyFont="1" applyFill="1" applyBorder="1" applyAlignment="1" applyProtection="1">
      <alignment horizontal="left" vertical="top" wrapText="1"/>
      <protection/>
    </xf>
    <xf numFmtId="0" fontId="0" fillId="0" borderId="27" xfId="68" applyBorder="1" applyAlignment="1" applyProtection="1">
      <alignment horizontal="center" vertical="top"/>
      <protection/>
    </xf>
    <xf numFmtId="0" fontId="34" fillId="33" borderId="0" xfId="0" applyFont="1" applyFill="1" applyAlignment="1" applyProtection="1">
      <alignment horizontal="left" vertical="top" wrapText="1"/>
      <protection/>
    </xf>
    <xf numFmtId="0" fontId="27" fillId="33" borderId="0" xfId="0" applyFont="1" applyFill="1" applyBorder="1" applyAlignment="1" applyProtection="1">
      <alignment horizontal="left" vertical="top" wrapText="1"/>
      <protection/>
    </xf>
    <xf numFmtId="0" fontId="6" fillId="0" borderId="0" xfId="0" applyFont="1" applyAlignment="1" applyProtection="1">
      <alignment horizontal="left" vertical="top" wrapText="1"/>
      <protection/>
    </xf>
    <xf numFmtId="0" fontId="2" fillId="34" borderId="0" xfId="0" applyFont="1" applyFill="1" applyBorder="1" applyAlignment="1" applyProtection="1">
      <alignment horizontal="left" vertical="top" wrapText="1"/>
      <protection/>
    </xf>
    <xf numFmtId="0" fontId="38" fillId="0" borderId="0" xfId="0" applyFont="1" applyFill="1" applyBorder="1" applyAlignment="1" applyProtection="1">
      <alignment horizontal="left" vertical="top" wrapText="1"/>
      <protection/>
    </xf>
    <xf numFmtId="0" fontId="0" fillId="35" borderId="0" xfId="0" applyNumberFormat="1" applyFont="1" applyFill="1" applyBorder="1" applyAlignment="1" applyProtection="1">
      <alignment horizontal="left" vertical="top" wrapText="1"/>
      <protection/>
    </xf>
    <xf numFmtId="0" fontId="0" fillId="0" borderId="0" xfId="0" applyFont="1" applyAlignment="1" applyProtection="1">
      <alignment horizontal="left" vertical="top" wrapText="1"/>
      <protection/>
    </xf>
    <xf numFmtId="0" fontId="0" fillId="0" borderId="0" xfId="0" applyAlignment="1" applyProtection="1">
      <alignment horizontal="left" vertical="top" wrapText="1"/>
      <protection/>
    </xf>
    <xf numFmtId="0" fontId="0" fillId="4" borderId="23" xfId="0" applyFont="1" applyFill="1" applyBorder="1" applyAlignment="1" applyProtection="1">
      <alignment/>
      <protection/>
    </xf>
    <xf numFmtId="0" fontId="29" fillId="0" borderId="0" xfId="0" applyFont="1" applyAlignment="1" applyProtection="1">
      <alignment horizontal="left" vertical="top" wrapText="1"/>
      <protection/>
    </xf>
    <xf numFmtId="0" fontId="0" fillId="0" borderId="0" xfId="0" applyAlignment="1">
      <alignment vertical="top" wrapText="1"/>
    </xf>
    <xf numFmtId="0" fontId="0" fillId="0" borderId="28" xfId="0" applyBorder="1" applyAlignment="1" applyProtection="1">
      <alignment horizontal="left" vertical="top" wrapText="1"/>
      <protection/>
    </xf>
    <xf numFmtId="0" fontId="0" fillId="0" borderId="31" xfId="0" applyBorder="1" applyAlignment="1" applyProtection="1">
      <alignment horizontal="left" vertical="top" wrapText="1"/>
      <protection/>
    </xf>
    <xf numFmtId="0" fontId="0" fillId="0" borderId="33" xfId="0" applyBorder="1" applyAlignment="1" applyProtection="1">
      <alignment horizontal="left" vertical="top" wrapText="1"/>
      <protection/>
    </xf>
    <xf numFmtId="0" fontId="0" fillId="21" borderId="0" xfId="0" applyFill="1" applyAlignment="1" applyProtection="1">
      <alignment horizontal="left" vertical="top" wrapText="1"/>
      <protection/>
    </xf>
    <xf numFmtId="0" fontId="8" fillId="33" borderId="0" xfId="68" applyFont="1" applyFill="1" applyAlignment="1" applyProtection="1">
      <alignment horizontal="left" vertical="top" wrapText="1"/>
      <protection/>
    </xf>
    <xf numFmtId="0" fontId="2" fillId="34" borderId="0" xfId="68" applyFont="1" applyFill="1" applyBorder="1" applyAlignment="1" applyProtection="1">
      <alignment horizontal="left" vertical="top" wrapText="1"/>
      <protection/>
    </xf>
    <xf numFmtId="0" fontId="57" fillId="33" borderId="0" xfId="0" applyFont="1" applyFill="1" applyAlignment="1" applyProtection="1">
      <alignment horizontal="left" vertical="top" wrapText="1"/>
      <protection/>
    </xf>
    <xf numFmtId="0" fontId="3" fillId="33" borderId="20" xfId="0" applyFont="1" applyFill="1" applyBorder="1" applyAlignment="1" applyProtection="1">
      <alignment horizontal="left" vertical="top" wrapText="1"/>
      <protection/>
    </xf>
    <xf numFmtId="0" fontId="0" fillId="0" borderId="0" xfId="0" applyFont="1" applyAlignment="1">
      <alignment vertical="top" wrapText="1"/>
    </xf>
    <xf numFmtId="0" fontId="9" fillId="0" borderId="20"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wrapText="1"/>
      <protection/>
    </xf>
    <xf numFmtId="0" fontId="8" fillId="0" borderId="0" xfId="0" applyFont="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0" fontId="6" fillId="0" borderId="25" xfId="0" applyFont="1" applyFill="1" applyBorder="1" applyAlignment="1" applyProtection="1">
      <alignment horizontal="left" vertical="top" wrapText="1"/>
      <protection/>
    </xf>
    <xf numFmtId="0" fontId="53" fillId="33" borderId="0" xfId="0" applyFont="1" applyFill="1" applyAlignment="1" applyProtection="1">
      <alignment horizontal="left" vertical="top" wrapText="1"/>
      <protection/>
    </xf>
    <xf numFmtId="0" fontId="33" fillId="0" borderId="15" xfId="0" applyFont="1" applyFill="1" applyBorder="1" applyAlignment="1" applyProtection="1">
      <alignment horizontal="left" vertical="top" wrapText="1"/>
      <protection/>
    </xf>
    <xf numFmtId="0" fontId="6" fillId="0" borderId="15" xfId="0" applyNumberFormat="1" applyFont="1" applyBorder="1" applyAlignment="1" applyProtection="1">
      <alignment horizontal="left" vertical="top" wrapText="1"/>
      <protection/>
    </xf>
    <xf numFmtId="0" fontId="6" fillId="0" borderId="14" xfId="0" applyFont="1" applyBorder="1" applyAlignment="1" applyProtection="1">
      <alignment horizontal="left" vertical="top" wrapText="1"/>
      <protection/>
    </xf>
    <xf numFmtId="0" fontId="6" fillId="0" borderId="50" xfId="0" applyFont="1" applyFill="1" applyBorder="1" applyAlignment="1" applyProtection="1">
      <alignment horizontal="left" vertical="top" wrapText="1"/>
      <protection/>
    </xf>
    <xf numFmtId="0" fontId="6" fillId="0" borderId="50" xfId="0" applyFont="1" applyBorder="1" applyAlignment="1" applyProtection="1">
      <alignment horizontal="left" vertical="top" wrapText="1"/>
      <protection/>
    </xf>
    <xf numFmtId="0" fontId="6" fillId="0" borderId="27" xfId="0" applyFont="1" applyFill="1" applyBorder="1" applyAlignment="1" applyProtection="1">
      <alignment horizontal="left" vertical="top" wrapText="1"/>
      <protection/>
    </xf>
    <xf numFmtId="0" fontId="5" fillId="0" borderId="21" xfId="0" applyFont="1" applyFill="1" applyBorder="1" applyAlignment="1" applyProtection="1">
      <alignment horizontal="left" vertical="top" wrapText="1"/>
      <protection/>
    </xf>
    <xf numFmtId="0" fontId="5" fillId="0" borderId="14" xfId="0" applyFont="1" applyFill="1" applyBorder="1" applyAlignment="1" applyProtection="1">
      <alignment horizontal="left" vertical="top" wrapText="1"/>
      <protection/>
    </xf>
    <xf numFmtId="0" fontId="6" fillId="0" borderId="51" xfId="0" applyFont="1" applyFill="1" applyBorder="1" applyAlignment="1" applyProtection="1">
      <alignment horizontal="left" vertical="top" wrapText="1"/>
      <protection/>
    </xf>
    <xf numFmtId="0" fontId="6" fillId="0" borderId="52" xfId="0" applyFont="1" applyFill="1" applyBorder="1" applyAlignment="1" applyProtection="1">
      <alignment horizontal="left" vertical="top" wrapText="1"/>
      <protection/>
    </xf>
    <xf numFmtId="0" fontId="0" fillId="0" borderId="20" xfId="0" applyFont="1" applyFill="1" applyBorder="1" applyAlignment="1" applyProtection="1">
      <alignment horizontal="left" vertical="top" wrapText="1"/>
      <protection/>
    </xf>
    <xf numFmtId="0" fontId="0" fillId="0" borderId="18" xfId="0" applyFont="1" applyFill="1" applyBorder="1" applyAlignment="1" applyProtection="1">
      <alignment horizontal="left" vertical="top" wrapText="1"/>
      <protection/>
    </xf>
    <xf numFmtId="0" fontId="0" fillId="4" borderId="0" xfId="0" applyFill="1" applyAlignment="1" applyProtection="1">
      <alignment horizontal="left" vertical="top" wrapText="1"/>
      <protection/>
    </xf>
    <xf numFmtId="0" fontId="0" fillId="4" borderId="0" xfId="0" applyFont="1" applyFill="1" applyAlignment="1" applyProtection="1">
      <alignment horizontal="left" vertical="top" wrapText="1"/>
      <protection/>
    </xf>
    <xf numFmtId="0" fontId="34" fillId="0" borderId="0" xfId="0" applyFont="1" applyAlignment="1" applyProtection="1">
      <alignment horizontal="left" vertical="top" wrapText="1"/>
      <protection/>
    </xf>
    <xf numFmtId="0" fontId="0" fillId="0" borderId="36" xfId="68" applyBorder="1" applyAlignment="1" applyProtection="1">
      <alignment horizontal="center" vertical="top"/>
      <protection/>
    </xf>
    <xf numFmtId="0" fontId="0" fillId="4" borderId="20" xfId="0" applyFill="1" applyBorder="1" applyAlignment="1" applyProtection="1">
      <alignment horizontal="left" vertical="top" wrapText="1"/>
      <protection/>
    </xf>
    <xf numFmtId="0" fontId="86" fillId="38" borderId="0" xfId="0" applyFont="1" applyFill="1" applyAlignment="1">
      <alignment vertical="center"/>
    </xf>
    <xf numFmtId="0" fontId="55" fillId="33" borderId="0" xfId="0" applyFont="1" applyFill="1" applyAlignment="1" applyProtection="1">
      <alignment horizontal="left" vertical="top" wrapText="1"/>
      <protection/>
    </xf>
    <xf numFmtId="0" fontId="3" fillId="33" borderId="0" xfId="0" applyFont="1" applyFill="1" applyBorder="1" applyAlignment="1" applyProtection="1">
      <alignment horizontal="left" vertical="top" wrapText="1"/>
      <protection/>
    </xf>
    <xf numFmtId="0" fontId="3" fillId="0" borderId="20" xfId="0" applyFont="1" applyBorder="1" applyAlignment="1" applyProtection="1">
      <alignment horizontal="left" vertical="top" wrapText="1"/>
      <protection/>
    </xf>
    <xf numFmtId="0" fontId="0" fillId="35" borderId="0" xfId="0" applyFont="1" applyFill="1" applyBorder="1" applyAlignment="1" applyProtection="1">
      <alignment horizontal="left" vertical="top" wrapText="1"/>
      <protection/>
    </xf>
    <xf numFmtId="0" fontId="0" fillId="35" borderId="0" xfId="0" applyFont="1" applyFill="1" applyAlignment="1" applyProtection="1">
      <alignment horizontal="left" vertical="top" wrapText="1"/>
      <protection/>
    </xf>
    <xf numFmtId="0" fontId="0" fillId="35" borderId="0" xfId="0" applyFill="1" applyAlignment="1" applyProtection="1">
      <alignment horizontal="left" vertical="top" wrapText="1"/>
      <protection/>
    </xf>
    <xf numFmtId="0" fontId="49" fillId="33" borderId="0" xfId="0" applyFont="1" applyFill="1" applyBorder="1" applyAlignment="1" applyProtection="1">
      <alignment horizontal="left" vertical="top"/>
      <protection/>
    </xf>
    <xf numFmtId="0" fontId="49" fillId="33" borderId="0" xfId="0" applyFont="1" applyFill="1" applyAlignment="1" applyProtection="1">
      <alignment horizontal="left" vertical="top"/>
      <protection/>
    </xf>
    <xf numFmtId="0" fontId="60" fillId="33" borderId="0" xfId="0" applyFont="1" applyFill="1" applyBorder="1" applyAlignment="1" applyProtection="1">
      <alignment horizontal="left" vertical="top" wrapText="1"/>
      <protection/>
    </xf>
    <xf numFmtId="0" fontId="0" fillId="0" borderId="0" xfId="0" applyFont="1" applyAlignment="1" applyProtection="1">
      <alignment horizontal="left" vertical="top"/>
      <protection/>
    </xf>
    <xf numFmtId="0" fontId="0" fillId="36" borderId="0" xfId="0" applyFont="1" applyFill="1" applyAlignment="1" applyProtection="1">
      <alignment vertical="top"/>
      <protection/>
    </xf>
    <xf numFmtId="0" fontId="0" fillId="36" borderId="0" xfId="0" applyFill="1" applyAlignment="1" applyProtection="1">
      <alignment vertical="top" wrapText="1"/>
      <protection/>
    </xf>
    <xf numFmtId="0" fontId="0" fillId="36" borderId="0" xfId="0" applyFont="1" applyFill="1" applyAlignment="1" applyProtection="1">
      <alignment vertical="top"/>
      <protection/>
    </xf>
    <xf numFmtId="0" fontId="0" fillId="36" borderId="0" xfId="0" applyFont="1" applyFill="1" applyAlignment="1" applyProtection="1">
      <alignment/>
      <protection/>
    </xf>
    <xf numFmtId="0" fontId="3" fillId="39" borderId="0" xfId="0" applyFont="1" applyFill="1" applyAlignment="1" applyProtection="1">
      <alignment horizontal="center" vertical="top"/>
      <protection/>
    </xf>
    <xf numFmtId="0" fontId="43" fillId="39" borderId="0" xfId="0" applyFont="1" applyFill="1" applyAlignment="1" applyProtection="1">
      <alignment vertical="top" wrapText="1"/>
      <protection/>
    </xf>
    <xf numFmtId="0" fontId="43" fillId="39" borderId="0" xfId="0" applyFont="1" applyFill="1" applyBorder="1" applyAlignment="1" applyProtection="1">
      <alignment vertical="top" wrapText="1"/>
      <protection/>
    </xf>
    <xf numFmtId="0" fontId="49" fillId="0" borderId="0" xfId="54" applyFont="1" applyAlignment="1" applyProtection="1">
      <alignment vertical="top" wrapText="1"/>
      <protection/>
    </xf>
    <xf numFmtId="0" fontId="0" fillId="33" borderId="0" xfId="0" applyFont="1" applyFill="1" applyAlignment="1">
      <alignment vertical="top" wrapText="1"/>
    </xf>
    <xf numFmtId="0" fontId="4" fillId="39" borderId="0" xfId="0" applyFont="1" applyFill="1" applyAlignment="1" applyProtection="1">
      <alignment/>
      <protection/>
    </xf>
    <xf numFmtId="0" fontId="0" fillId="39" borderId="0" xfId="0" applyFill="1" applyAlignment="1" applyProtection="1">
      <alignment/>
      <protection/>
    </xf>
    <xf numFmtId="0" fontId="6" fillId="39" borderId="0" xfId="0" applyFont="1" applyFill="1" applyAlignment="1" applyProtection="1">
      <alignment vertical="top" wrapText="1"/>
      <protection/>
    </xf>
    <xf numFmtId="0" fontId="27" fillId="39" borderId="0" xfId="0" applyFont="1" applyFill="1" applyAlignment="1" applyProtection="1">
      <alignment/>
      <protection/>
    </xf>
    <xf numFmtId="0" fontId="4" fillId="37" borderId="0" xfId="0" applyFont="1" applyFill="1" applyAlignment="1" applyProtection="1">
      <alignment/>
      <protection/>
    </xf>
    <xf numFmtId="0" fontId="0" fillId="0" borderId="0" xfId="0" applyAlignment="1">
      <alignment vertical="top"/>
    </xf>
    <xf numFmtId="0" fontId="6" fillId="31" borderId="53" xfId="0" applyNumberFormat="1" applyFont="1" applyFill="1" applyBorder="1" applyAlignment="1" applyProtection="1">
      <alignment vertical="top"/>
      <protection locked="0"/>
    </xf>
    <xf numFmtId="0" fontId="0" fillId="36" borderId="27" xfId="0" applyFill="1" applyBorder="1" applyAlignment="1" applyProtection="1">
      <alignment/>
      <protection/>
    </xf>
    <xf numFmtId="0" fontId="0" fillId="39" borderId="0" xfId="0" applyFill="1" applyAlignment="1" applyProtection="1">
      <alignment wrapText="1"/>
      <protection/>
    </xf>
    <xf numFmtId="0" fontId="65" fillId="37" borderId="0" xfId="0" applyFont="1" applyFill="1" applyAlignment="1">
      <alignment horizontal="right" vertical="center"/>
    </xf>
    <xf numFmtId="0" fontId="0" fillId="33" borderId="27" xfId="0" applyNumberFormat="1" applyFont="1" applyFill="1" applyBorder="1" applyAlignment="1" applyProtection="1">
      <alignment horizontal="center" vertical="top"/>
      <protection/>
    </xf>
    <xf numFmtId="0" fontId="3" fillId="33" borderId="27" xfId="0" applyNumberFormat="1" applyFont="1" applyFill="1" applyBorder="1" applyAlignment="1" applyProtection="1">
      <alignment horizontal="center" vertical="top" wrapText="1"/>
      <protection/>
    </xf>
    <xf numFmtId="0" fontId="0" fillId="31" borderId="27" xfId="0" applyNumberFormat="1" applyFont="1" applyFill="1" applyBorder="1" applyAlignment="1" applyProtection="1">
      <alignment horizontal="center" vertical="top" wrapText="1"/>
      <protection locked="0"/>
    </xf>
    <xf numFmtId="0" fontId="3" fillId="39" borderId="0" xfId="0" applyFont="1" applyFill="1" applyAlignment="1" applyProtection="1">
      <alignment vertical="top"/>
      <protection/>
    </xf>
    <xf numFmtId="0" fontId="6" fillId="39" borderId="0" xfId="0" applyFont="1" applyFill="1" applyBorder="1" applyAlignment="1" applyProtection="1">
      <alignment horizontal="center" vertical="center"/>
      <protection/>
    </xf>
    <xf numFmtId="0" fontId="3" fillId="33" borderId="0" xfId="0" applyFont="1" applyFill="1" applyBorder="1" applyAlignment="1" applyProtection="1">
      <alignment vertical="top"/>
      <protection/>
    </xf>
    <xf numFmtId="0" fontId="6" fillId="39" borderId="0" xfId="0" applyFont="1" applyFill="1" applyBorder="1" applyAlignment="1" applyProtection="1">
      <alignment horizontal="center" vertical="center"/>
      <protection/>
    </xf>
    <xf numFmtId="0" fontId="4" fillId="39" borderId="0" xfId="0" applyFont="1" applyFill="1" applyAlignment="1" applyProtection="1">
      <alignment horizontal="left" vertical="top" wrapText="1"/>
      <protection/>
    </xf>
    <xf numFmtId="0" fontId="0" fillId="39" borderId="0" xfId="0" applyFill="1" applyAlignment="1" applyProtection="1">
      <alignment horizontal="left" vertical="top" wrapText="1"/>
      <protection/>
    </xf>
    <xf numFmtId="0" fontId="0" fillId="37" borderId="0" xfId="0" applyFill="1" applyAlignment="1" applyProtection="1">
      <alignment wrapText="1"/>
      <protection/>
    </xf>
    <xf numFmtId="0" fontId="3" fillId="37" borderId="0" xfId="0" applyFont="1" applyFill="1" applyAlignment="1" applyProtection="1">
      <alignment vertical="top"/>
      <protection/>
    </xf>
    <xf numFmtId="0" fontId="4" fillId="37" borderId="0" xfId="0" applyFont="1" applyFill="1" applyAlignment="1" applyProtection="1">
      <alignment horizontal="left" vertical="top" wrapText="1"/>
      <protection/>
    </xf>
    <xf numFmtId="0" fontId="0" fillId="37" borderId="0" xfId="0" applyFill="1" applyAlignment="1" applyProtection="1">
      <alignment horizontal="left" vertical="top" wrapText="1"/>
      <protection/>
    </xf>
    <xf numFmtId="0" fontId="87" fillId="0" borderId="0" xfId="0" applyFont="1" applyAlignment="1" applyProtection="1">
      <alignment/>
      <protection/>
    </xf>
    <xf numFmtId="0" fontId="0" fillId="36" borderId="0" xfId="0" applyFont="1" applyFill="1" applyAlignment="1" applyProtection="1">
      <alignment horizontal="left" vertical="top"/>
      <protection/>
    </xf>
    <xf numFmtId="0" fontId="0" fillId="36" borderId="27" xfId="0" applyFont="1" applyFill="1" applyBorder="1" applyAlignment="1" applyProtection="1">
      <alignment horizontal="center" vertical="top"/>
      <protection/>
    </xf>
    <xf numFmtId="0" fontId="0" fillId="36" borderId="27" xfId="0" applyFill="1" applyBorder="1" applyAlignment="1" applyProtection="1">
      <alignment vertical="top"/>
      <protection/>
    </xf>
    <xf numFmtId="0" fontId="2" fillId="34" borderId="0" xfId="0" applyFont="1" applyFill="1" applyAlignment="1" applyProtection="1">
      <alignment vertical="top" wrapText="1"/>
      <protection/>
    </xf>
    <xf numFmtId="0" fontId="0" fillId="0" borderId="0" xfId="0" applyFont="1" applyAlignment="1" applyProtection="1">
      <alignment horizontal="right" vertical="top"/>
      <protection/>
    </xf>
    <xf numFmtId="0" fontId="0" fillId="38" borderId="0" xfId="0" applyFill="1" applyAlignment="1" applyProtection="1">
      <alignment/>
      <protection/>
    </xf>
    <xf numFmtId="0" fontId="0" fillId="38" borderId="0" xfId="0" applyFont="1" applyFill="1" applyAlignment="1" applyProtection="1">
      <alignment/>
      <protection/>
    </xf>
    <xf numFmtId="0" fontId="0" fillId="33" borderId="0" xfId="0" applyNumberFormat="1" applyFont="1" applyFill="1" applyBorder="1" applyAlignment="1" applyProtection="1">
      <alignment vertical="top" wrapText="1"/>
      <protection/>
    </xf>
    <xf numFmtId="0" fontId="87" fillId="38" borderId="27" xfId="0" applyFont="1" applyFill="1" applyBorder="1" applyAlignment="1">
      <alignment vertical="top" wrapText="1"/>
    </xf>
    <xf numFmtId="0" fontId="0" fillId="0" borderId="0" xfId="0" applyFont="1" applyFill="1" applyBorder="1" applyAlignment="1" applyProtection="1">
      <alignment horizontal="left" vertical="top"/>
      <protection/>
    </xf>
    <xf numFmtId="0" fontId="0" fillId="36" borderId="0" xfId="0" applyFill="1" applyAlignment="1" applyProtection="1">
      <alignment wrapText="1"/>
      <protection/>
    </xf>
    <xf numFmtId="0" fontId="3" fillId="38" borderId="31" xfId="0" applyFont="1" applyFill="1" applyBorder="1" applyAlignment="1" applyProtection="1">
      <alignment horizontal="left" vertical="center"/>
      <protection/>
    </xf>
    <xf numFmtId="0" fontId="3" fillId="4" borderId="33" xfId="0" applyFont="1" applyFill="1" applyBorder="1" applyAlignment="1" applyProtection="1">
      <alignment horizontal="left" vertical="center"/>
      <protection/>
    </xf>
    <xf numFmtId="0" fontId="3" fillId="0" borderId="0" xfId="0" applyFont="1" applyAlignment="1" applyProtection="1">
      <alignment horizontal="center" vertical="top" wrapText="1"/>
      <protection/>
    </xf>
    <xf numFmtId="0" fontId="0" fillId="0" borderId="0" xfId="0" applyAlignment="1" applyProtection="1">
      <alignment horizontal="center" vertical="top"/>
      <protection/>
    </xf>
    <xf numFmtId="0" fontId="0" fillId="39" borderId="0" xfId="0" applyFill="1" applyAlignment="1" applyProtection="1">
      <alignment horizontal="center" wrapText="1"/>
      <protection/>
    </xf>
    <xf numFmtId="0" fontId="0" fillId="37" borderId="0" xfId="0" applyFill="1" applyAlignment="1" applyProtection="1">
      <alignment horizontal="center" wrapText="1"/>
      <protection/>
    </xf>
    <xf numFmtId="0" fontId="3" fillId="33" borderId="0" xfId="0" applyFont="1" applyFill="1" applyAlignment="1" applyProtection="1">
      <alignment horizontal="center" vertical="top" wrapText="1"/>
      <protection/>
    </xf>
    <xf numFmtId="0" fontId="0" fillId="0" borderId="0" xfId="0" applyFont="1" applyFill="1" applyBorder="1" applyAlignment="1" applyProtection="1">
      <alignment horizontal="left" vertical="top" wrapText="1"/>
      <protection/>
    </xf>
    <xf numFmtId="0" fontId="87" fillId="36" borderId="0" xfId="0" applyFont="1" applyFill="1" applyAlignment="1" applyProtection="1">
      <alignment/>
      <protection/>
    </xf>
    <xf numFmtId="0" fontId="0" fillId="0" borderId="0" xfId="0" applyAlignment="1">
      <alignment horizontal="left" vertical="top" wrapText="1"/>
    </xf>
    <xf numFmtId="0" fontId="0" fillId="0" borderId="0" xfId="0" applyFont="1" applyAlignment="1">
      <alignment horizontal="left" vertical="top" wrapText="1"/>
    </xf>
    <xf numFmtId="0" fontId="0" fillId="33" borderId="0" xfId="0" applyNumberFormat="1" applyFont="1" applyFill="1" applyBorder="1" applyAlignment="1" applyProtection="1" quotePrefix="1">
      <alignment horizontal="right" vertical="top"/>
      <protection/>
    </xf>
    <xf numFmtId="0" fontId="3" fillId="37" borderId="0" xfId="0" applyFont="1" applyFill="1" applyAlignment="1" applyProtection="1">
      <alignment horizontal="center" vertical="top"/>
      <protection/>
    </xf>
    <xf numFmtId="0" fontId="0" fillId="37" borderId="0" xfId="0" applyFont="1" applyFill="1" applyAlignment="1" applyProtection="1">
      <alignment horizontal="left" vertical="top"/>
      <protection/>
    </xf>
    <xf numFmtId="0" fontId="57" fillId="37" borderId="0" xfId="0" applyFont="1" applyFill="1" applyAlignment="1" applyProtection="1">
      <alignment horizontal="center" vertical="top"/>
      <protection/>
    </xf>
    <xf numFmtId="0" fontId="0" fillId="37" borderId="0" xfId="0" applyNumberFormat="1" applyFont="1" applyFill="1" applyBorder="1" applyAlignment="1" applyProtection="1">
      <alignment vertical="top"/>
      <protection/>
    </xf>
    <xf numFmtId="0" fontId="5" fillId="36" borderId="48" xfId="0" applyFont="1" applyFill="1" applyBorder="1" applyAlignment="1" applyProtection="1">
      <alignment/>
      <protection/>
    </xf>
    <xf numFmtId="0" fontId="32" fillId="40" borderId="0" xfId="54" applyFont="1" applyFill="1" applyAlignment="1" applyProtection="1">
      <alignment horizontal="left" vertical="top" wrapText="1"/>
      <protection/>
    </xf>
    <xf numFmtId="0" fontId="32" fillId="33" borderId="0" xfId="54" applyFont="1" applyFill="1" applyAlignment="1" applyProtection="1">
      <alignment horizontal="left" vertical="top" wrapText="1"/>
      <protection/>
    </xf>
    <xf numFmtId="0" fontId="66" fillId="33" borderId="0" xfId="0" applyFont="1" applyFill="1" applyAlignment="1">
      <alignment horizontal="left" vertical="top" wrapText="1"/>
    </xf>
    <xf numFmtId="0" fontId="9" fillId="33" borderId="0" xfId="0" applyFont="1" applyFill="1" applyAlignment="1">
      <alignment horizontal="left" vertical="top" wrapText="1"/>
    </xf>
    <xf numFmtId="0" fontId="66" fillId="33" borderId="0" xfId="0" applyFont="1" applyFill="1" applyBorder="1" applyAlignment="1" applyProtection="1">
      <alignment horizontal="left" vertical="top" wrapText="1"/>
      <protection/>
    </xf>
    <xf numFmtId="0" fontId="7" fillId="0" borderId="0" xfId="54" applyAlignment="1" applyProtection="1">
      <alignment horizontal="left" vertical="top" wrapText="1"/>
      <protection/>
    </xf>
    <xf numFmtId="0" fontId="7" fillId="0" borderId="0" xfId="54" applyFill="1" applyBorder="1" applyAlignment="1" applyProtection="1">
      <alignment horizontal="left" vertical="top"/>
      <protection/>
    </xf>
    <xf numFmtId="0" fontId="3" fillId="0" borderId="20" xfId="0" applyFont="1" applyFill="1" applyBorder="1" applyAlignment="1" applyProtection="1">
      <alignment horizontal="left" vertical="top" wrapText="1"/>
      <protection/>
    </xf>
    <xf numFmtId="0" fontId="7" fillId="33" borderId="0" xfId="54" applyFill="1" applyAlignment="1" applyProtection="1">
      <alignment horizontal="left" vertical="top" wrapText="1"/>
      <protection/>
    </xf>
    <xf numFmtId="0" fontId="7" fillId="0" borderId="0" xfId="54" applyFill="1" applyAlignment="1" applyProtection="1">
      <alignment horizontal="left" vertical="top" wrapText="1"/>
      <protection/>
    </xf>
    <xf numFmtId="0" fontId="3" fillId="33" borderId="27" xfId="0" applyNumberFormat="1" applyFont="1" applyFill="1" applyBorder="1" applyAlignment="1" applyProtection="1">
      <alignment horizontal="left" vertical="top" wrapText="1"/>
      <protection/>
    </xf>
    <xf numFmtId="0" fontId="40" fillId="33" borderId="20" xfId="54" applyFont="1" applyFill="1" applyBorder="1" applyAlignment="1" applyProtection="1">
      <alignment horizontal="left" vertical="top" wrapText="1"/>
      <protection/>
    </xf>
    <xf numFmtId="0" fontId="9" fillId="33" borderId="20" xfId="0" applyFont="1" applyFill="1" applyBorder="1" applyAlignment="1" applyProtection="1">
      <alignment horizontal="left" vertical="top" wrapText="1"/>
      <protection/>
    </xf>
    <xf numFmtId="0" fontId="88" fillId="41" borderId="27" xfId="68" applyFont="1" applyFill="1" applyBorder="1" applyAlignment="1" applyProtection="1">
      <alignment horizontal="left" vertical="top"/>
      <protection/>
    </xf>
    <xf numFmtId="0" fontId="0" fillId="8" borderId="0" xfId="0" applyFont="1" applyFill="1" applyAlignment="1" applyProtection="1">
      <alignment/>
      <protection/>
    </xf>
    <xf numFmtId="0" fontId="63" fillId="35" borderId="0" xfId="0" applyNumberFormat="1" applyFont="1" applyFill="1" applyAlignment="1" applyProtection="1">
      <alignment horizontal="left" vertical="center" wrapText="1"/>
      <protection/>
    </xf>
    <xf numFmtId="0" fontId="4" fillId="37" borderId="0" xfId="0" applyFont="1" applyFill="1" applyAlignment="1" applyProtection="1">
      <alignment horizontal="left" vertical="top" wrapText="1"/>
      <protection/>
    </xf>
    <xf numFmtId="0" fontId="3" fillId="37" borderId="0" xfId="0" applyFont="1" applyFill="1" applyAlignment="1" applyProtection="1">
      <alignment horizontal="left" vertical="top"/>
      <protection/>
    </xf>
    <xf numFmtId="0" fontId="7" fillId="0" borderId="0" xfId="54" applyAlignment="1" applyProtection="1">
      <alignment horizontal="left"/>
      <protection/>
    </xf>
    <xf numFmtId="0" fontId="89" fillId="33" borderId="0" xfId="0" applyFont="1" applyFill="1" applyAlignment="1" applyProtection="1">
      <alignment horizontal="left" vertical="top" wrapText="1"/>
      <protection/>
    </xf>
    <xf numFmtId="0" fontId="90" fillId="0" borderId="0" xfId="0" applyFont="1" applyAlignment="1" applyProtection="1">
      <alignment horizontal="left" vertical="top" wrapText="1"/>
      <protection/>
    </xf>
    <xf numFmtId="0" fontId="2" fillId="34" borderId="0" xfId="0" applyFont="1" applyFill="1" applyAlignment="1" applyProtection="1">
      <alignment horizontal="left" vertical="top" wrapText="1"/>
      <protection/>
    </xf>
    <xf numFmtId="0" fontId="24" fillId="0" borderId="20" xfId="69" applyFont="1" applyBorder="1" applyAlignment="1" applyProtection="1">
      <alignment horizontal="center" vertical="top"/>
      <protection/>
    </xf>
    <xf numFmtId="0" fontId="24" fillId="0" borderId="20" xfId="69" applyFont="1" applyBorder="1" applyAlignment="1" applyProtection="1">
      <alignment vertical="top" wrapText="1"/>
      <protection/>
    </xf>
    <xf numFmtId="0" fontId="24" fillId="0" borderId="20" xfId="69" applyFont="1" applyBorder="1" applyAlignment="1" applyProtection="1">
      <alignment vertical="top"/>
      <protection/>
    </xf>
    <xf numFmtId="0" fontId="0" fillId="0" borderId="0" xfId="68" applyAlignment="1" applyProtection="1">
      <alignment vertical="top"/>
      <protection/>
    </xf>
    <xf numFmtId="0" fontId="0" fillId="0" borderId="20" xfId="68" applyBorder="1" applyAlignment="1" applyProtection="1">
      <alignment vertical="top"/>
      <protection/>
    </xf>
    <xf numFmtId="0" fontId="0" fillId="4" borderId="0" xfId="0" applyFont="1" applyFill="1" applyAlignment="1" applyProtection="1">
      <alignment horizontal="left" vertical="top"/>
      <protection/>
    </xf>
    <xf numFmtId="0" fontId="63" fillId="35" borderId="0" xfId="0" applyNumberFormat="1" applyFont="1" applyFill="1" applyAlignment="1" applyProtection="1">
      <alignment horizontal="left" vertical="top" wrapText="1"/>
      <protection/>
    </xf>
    <xf numFmtId="0" fontId="0" fillId="41" borderId="0" xfId="68" applyFill="1" applyAlignment="1" applyProtection="1">
      <alignment vertical="top"/>
      <protection/>
    </xf>
    <xf numFmtId="0" fontId="0" fillId="4" borderId="0" xfId="0" applyFill="1" applyAlignment="1" applyProtection="1">
      <alignment horizontal="left" vertical="top"/>
      <protection/>
    </xf>
    <xf numFmtId="0" fontId="0" fillId="38" borderId="0" xfId="0" applyFont="1" applyFill="1" applyAlignment="1" applyProtection="1">
      <alignment horizontal="left" vertical="top"/>
      <protection/>
    </xf>
    <xf numFmtId="0" fontId="0" fillId="0" borderId="0" xfId="68" applyAlignment="1" applyProtection="1">
      <alignment horizontal="center" vertical="top"/>
      <protection/>
    </xf>
    <xf numFmtId="0" fontId="0" fillId="0" borderId="0" xfId="68" applyAlignment="1" applyProtection="1">
      <alignment vertical="top" wrapText="1"/>
      <protection/>
    </xf>
    <xf numFmtId="0" fontId="91" fillId="0" borderId="0" xfId="0" applyFont="1" applyAlignment="1">
      <alignment vertical="top" wrapText="1"/>
    </xf>
    <xf numFmtId="0" fontId="8" fillId="42" borderId="0" xfId="0" applyFont="1" applyFill="1" applyAlignment="1">
      <alignment vertical="top" wrapText="1"/>
    </xf>
    <xf numFmtId="0" fontId="3" fillId="0" borderId="0" xfId="0" applyFont="1" applyAlignment="1">
      <alignment vertical="top" wrapText="1"/>
    </xf>
    <xf numFmtId="0" fontId="0" fillId="42" borderId="0" xfId="0" applyFont="1" applyFill="1" applyAlignment="1">
      <alignment vertical="top" wrapText="1"/>
    </xf>
    <xf numFmtId="0" fontId="0" fillId="0" borderId="49" xfId="0" applyFont="1" applyBorder="1" applyAlignment="1">
      <alignment vertical="top" wrapText="1"/>
    </xf>
    <xf numFmtId="0" fontId="0" fillId="0" borderId="41" xfId="0" applyFont="1" applyBorder="1" applyAlignment="1">
      <alignment vertical="top" wrapText="1"/>
    </xf>
    <xf numFmtId="0" fontId="0" fillId="0" borderId="54" xfId="0" applyFont="1" applyBorder="1" applyAlignment="1">
      <alignment vertical="top" wrapText="1"/>
    </xf>
    <xf numFmtId="0" fontId="8" fillId="0" borderId="0" xfId="0" applyFont="1" applyAlignment="1">
      <alignment vertical="top" wrapText="1"/>
    </xf>
    <xf numFmtId="0" fontId="34" fillId="42" borderId="0" xfId="0" applyFont="1" applyFill="1" applyAlignment="1">
      <alignment vertical="top" wrapText="1"/>
    </xf>
    <xf numFmtId="0" fontId="92" fillId="0" borderId="0" xfId="0" applyFont="1" applyAlignment="1">
      <alignment vertical="top" wrapText="1"/>
    </xf>
    <xf numFmtId="0" fontId="0" fillId="43" borderId="49" xfId="0" applyFont="1" applyFill="1" applyBorder="1" applyAlignment="1">
      <alignment vertical="top" wrapText="1"/>
    </xf>
    <xf numFmtId="0" fontId="38" fillId="0" borderId="0" xfId="0" applyFont="1" applyAlignment="1">
      <alignment vertical="top" wrapText="1"/>
    </xf>
    <xf numFmtId="0" fontId="0" fillId="43" borderId="0" xfId="0" applyFont="1" applyFill="1" applyAlignment="1">
      <alignment vertical="top" wrapText="1"/>
    </xf>
    <xf numFmtId="0" fontId="43" fillId="0" borderId="0" xfId="0" applyFont="1" applyAlignment="1">
      <alignment vertical="top" wrapText="1"/>
    </xf>
    <xf numFmtId="0" fontId="3" fillId="42" borderId="0" xfId="0" applyFont="1" applyFill="1" applyAlignment="1">
      <alignment vertical="top" wrapText="1"/>
    </xf>
    <xf numFmtId="0" fontId="93" fillId="42" borderId="0" xfId="0" applyFont="1" applyFill="1" applyAlignment="1">
      <alignment vertical="top" wrapText="1"/>
    </xf>
    <xf numFmtId="0" fontId="94" fillId="42" borderId="32" xfId="0" applyFont="1" applyFill="1" applyBorder="1" applyAlignment="1">
      <alignment vertical="top" wrapText="1"/>
    </xf>
    <xf numFmtId="0" fontId="38" fillId="44" borderId="0" xfId="0" applyFont="1" applyFill="1" applyAlignment="1">
      <alignment vertical="top" wrapText="1"/>
    </xf>
    <xf numFmtId="0" fontId="95" fillId="42" borderId="0" xfId="0" applyFont="1" applyFill="1" applyAlignment="1">
      <alignment vertical="top" wrapText="1"/>
    </xf>
    <xf numFmtId="0" fontId="6" fillId="42" borderId="42" xfId="0" applyFont="1" applyFill="1" applyBorder="1" applyAlignment="1">
      <alignment vertical="top" wrapText="1"/>
    </xf>
    <xf numFmtId="0" fontId="6" fillId="42" borderId="32" xfId="0" applyFont="1" applyFill="1" applyBorder="1" applyAlignment="1">
      <alignment vertical="top" wrapText="1"/>
    </xf>
    <xf numFmtId="0" fontId="96" fillId="42" borderId="0" xfId="0" applyFont="1" applyFill="1" applyAlignment="1">
      <alignment vertical="top" wrapText="1"/>
    </xf>
    <xf numFmtId="0" fontId="97" fillId="42" borderId="0" xfId="0" applyFont="1" applyFill="1" applyAlignment="1">
      <alignment vertical="top" wrapText="1"/>
    </xf>
    <xf numFmtId="0" fontId="27" fillId="42" borderId="0" xfId="0" applyFont="1" applyFill="1" applyAlignment="1">
      <alignment vertical="top" wrapText="1"/>
    </xf>
    <xf numFmtId="0" fontId="6" fillId="0" borderId="0" xfId="0" applyFont="1" applyAlignment="1">
      <alignment vertical="top" wrapText="1"/>
    </xf>
    <xf numFmtId="0" fontId="98" fillId="42" borderId="0" xfId="0" applyFont="1" applyFill="1" applyAlignment="1">
      <alignment vertical="top" wrapText="1"/>
    </xf>
    <xf numFmtId="0" fontId="3" fillId="42" borderId="32" xfId="0" applyFont="1" applyFill="1" applyBorder="1" applyAlignment="1">
      <alignment vertical="top" wrapText="1"/>
    </xf>
    <xf numFmtId="0" fontId="99" fillId="44" borderId="0" xfId="0" applyFont="1" applyFill="1" applyAlignment="1">
      <alignment vertical="top" wrapText="1"/>
    </xf>
    <xf numFmtId="0" fontId="95" fillId="0" borderId="0" xfId="0" applyFont="1" applyAlignment="1">
      <alignment vertical="top" wrapText="1"/>
    </xf>
    <xf numFmtId="0" fontId="6" fillId="0" borderId="42" xfId="0" applyFont="1" applyBorder="1" applyAlignment="1">
      <alignment vertical="top" wrapText="1"/>
    </xf>
    <xf numFmtId="0" fontId="6" fillId="0" borderId="32" xfId="0" applyFont="1" applyBorder="1" applyAlignment="1">
      <alignment vertical="top" wrapText="1"/>
    </xf>
    <xf numFmtId="0" fontId="6" fillId="0" borderId="55" xfId="0" applyFont="1" applyBorder="1" applyAlignment="1">
      <alignment vertical="top" wrapText="1"/>
    </xf>
    <xf numFmtId="0" fontId="100" fillId="42" borderId="0" xfId="0" applyFont="1" applyFill="1" applyAlignment="1">
      <alignment vertical="top" wrapText="1"/>
    </xf>
    <xf numFmtId="0" fontId="101" fillId="42" borderId="0" xfId="0" applyFont="1" applyFill="1" applyAlignment="1">
      <alignment vertical="top" wrapText="1"/>
    </xf>
    <xf numFmtId="0" fontId="95" fillId="0" borderId="32" xfId="0" applyFont="1" applyBorder="1" applyAlignment="1">
      <alignment vertical="top" wrapText="1"/>
    </xf>
    <xf numFmtId="0" fontId="5" fillId="0" borderId="42" xfId="0" applyFont="1" applyBorder="1" applyAlignment="1">
      <alignment vertical="top" wrapText="1"/>
    </xf>
    <xf numFmtId="0" fontId="5" fillId="0" borderId="32" xfId="0" applyFont="1" applyBorder="1" applyAlignment="1">
      <alignment vertical="top" wrapText="1"/>
    </xf>
    <xf numFmtId="0" fontId="95" fillId="42" borderId="32" xfId="0" applyFont="1" applyFill="1" applyBorder="1" applyAlignment="1">
      <alignment vertical="top" wrapText="1"/>
    </xf>
    <xf numFmtId="0" fontId="53" fillId="0" borderId="32" xfId="0" applyFont="1" applyBorder="1" applyAlignment="1">
      <alignment vertical="top" wrapText="1"/>
    </xf>
    <xf numFmtId="0" fontId="53" fillId="42" borderId="0" xfId="0" applyFont="1" applyFill="1" applyAlignment="1">
      <alignment vertical="top" wrapText="1"/>
    </xf>
    <xf numFmtId="0" fontId="33" fillId="0" borderId="42" xfId="0" applyFont="1" applyBorder="1" applyAlignment="1">
      <alignment vertical="top" wrapText="1"/>
    </xf>
    <xf numFmtId="0" fontId="6" fillId="0" borderId="56" xfId="0" applyFont="1" applyBorder="1" applyAlignment="1">
      <alignment vertical="top" wrapText="1"/>
    </xf>
    <xf numFmtId="0" fontId="6" fillId="0" borderId="49" xfId="0" applyFont="1" applyBorder="1" applyAlignment="1">
      <alignment vertical="top" wrapText="1"/>
    </xf>
    <xf numFmtId="0" fontId="6" fillId="0" borderId="43" xfId="0" applyFont="1" applyBorder="1" applyAlignment="1">
      <alignment vertical="top" wrapText="1"/>
    </xf>
    <xf numFmtId="0" fontId="6" fillId="42" borderId="55" xfId="0" applyFont="1" applyFill="1" applyBorder="1" applyAlignment="1">
      <alignment vertical="top" wrapText="1"/>
    </xf>
    <xf numFmtId="0" fontId="6" fillId="0" borderId="57" xfId="0" applyFont="1" applyBorder="1" applyAlignment="1">
      <alignment vertical="top" wrapText="1"/>
    </xf>
    <xf numFmtId="0" fontId="0" fillId="0" borderId="32" xfId="0" applyFont="1" applyBorder="1" applyAlignment="1">
      <alignment vertical="top" wrapText="1"/>
    </xf>
    <xf numFmtId="0" fontId="0" fillId="0" borderId="42" xfId="0" applyFont="1" applyBorder="1" applyAlignment="1">
      <alignment vertical="top" wrapText="1"/>
    </xf>
    <xf numFmtId="0" fontId="96" fillId="0" borderId="0" xfId="0" applyFont="1" applyAlignment="1">
      <alignment vertical="top" wrapText="1"/>
    </xf>
    <xf numFmtId="0" fontId="94" fillId="42" borderId="0" xfId="0" applyFont="1" applyFill="1" applyAlignment="1">
      <alignment vertical="top" wrapText="1"/>
    </xf>
    <xf numFmtId="0" fontId="33" fillId="42" borderId="42" xfId="0" applyFont="1" applyFill="1" applyBorder="1" applyAlignment="1">
      <alignment vertical="top" wrapText="1"/>
    </xf>
    <xf numFmtId="0" fontId="33" fillId="42" borderId="32" xfId="0" applyFont="1" applyFill="1" applyBorder="1" applyAlignment="1">
      <alignment vertical="top" wrapText="1"/>
    </xf>
    <xf numFmtId="0" fontId="5" fillId="42" borderId="32" xfId="0" applyFont="1" applyFill="1" applyBorder="1" applyAlignment="1">
      <alignment vertical="top" wrapText="1"/>
    </xf>
    <xf numFmtId="0" fontId="33" fillId="42" borderId="0" xfId="0" applyFont="1" applyFill="1" applyAlignment="1">
      <alignment vertical="top" wrapText="1"/>
    </xf>
    <xf numFmtId="0" fontId="0" fillId="38" borderId="0" xfId="0" applyFont="1" applyFill="1" applyAlignment="1">
      <alignment vertical="top" wrapText="1"/>
    </xf>
    <xf numFmtId="0" fontId="0" fillId="45" borderId="0" xfId="0" applyFont="1" applyFill="1" applyAlignment="1">
      <alignment vertical="top" wrapText="1"/>
    </xf>
    <xf numFmtId="0" fontId="34" fillId="0" borderId="0" xfId="0" applyFont="1" applyAlignment="1">
      <alignment vertical="top" wrapText="1"/>
    </xf>
    <xf numFmtId="0" fontId="102" fillId="0" borderId="0" xfId="0" applyFont="1" applyAlignment="1">
      <alignment vertical="top" wrapText="1"/>
    </xf>
    <xf numFmtId="0" fontId="0" fillId="0" borderId="0" xfId="0" applyFont="1" applyAlignment="1">
      <alignment/>
    </xf>
    <xf numFmtId="0" fontId="3" fillId="0" borderId="32" xfId="0" applyFont="1" applyBorder="1" applyAlignment="1">
      <alignment vertical="top" wrapText="1"/>
    </xf>
    <xf numFmtId="0" fontId="71" fillId="38" borderId="0" xfId="0" applyFont="1" applyFill="1" applyAlignment="1">
      <alignment/>
    </xf>
    <xf numFmtId="0" fontId="86" fillId="38" borderId="0" xfId="0" applyFont="1" applyFill="1" applyAlignment="1">
      <alignment horizontal="left" vertical="center"/>
    </xf>
    <xf numFmtId="0" fontId="0" fillId="38" borderId="0" xfId="0" applyFont="1" applyFill="1" applyAlignment="1">
      <alignment/>
    </xf>
    <xf numFmtId="0" fontId="0" fillId="4" borderId="0" xfId="0" applyFont="1" applyFill="1" applyAlignment="1" applyProtection="1">
      <alignment horizontal="left"/>
      <protection/>
    </xf>
    <xf numFmtId="0" fontId="103" fillId="45" borderId="0" xfId="0" applyFont="1" applyFill="1" applyAlignment="1">
      <alignment wrapText="1"/>
    </xf>
    <xf numFmtId="0" fontId="104" fillId="42" borderId="53" xfId="0" applyFont="1" applyFill="1" applyBorder="1" applyAlignment="1">
      <alignment vertical="top" wrapText="1"/>
    </xf>
    <xf numFmtId="0" fontId="94" fillId="42" borderId="58" xfId="0" applyFont="1" applyFill="1" applyBorder="1" applyAlignment="1">
      <alignment vertical="top" wrapText="1"/>
    </xf>
    <xf numFmtId="0" fontId="29" fillId="41" borderId="0" xfId="0" applyFont="1" applyFill="1" applyAlignment="1" applyProtection="1">
      <alignment horizontal="left" vertical="top" wrapText="1"/>
      <protection/>
    </xf>
    <xf numFmtId="0" fontId="29" fillId="0" borderId="0" xfId="0" applyFont="1" applyAlignment="1" applyProtection="1">
      <alignment horizontal="left" vertical="center" wrapText="1"/>
      <protection/>
    </xf>
    <xf numFmtId="0" fontId="0" fillId="0" borderId="0" xfId="0" applyFont="1" applyAlignment="1" applyProtection="1">
      <alignment horizontal="left"/>
      <protection/>
    </xf>
    <xf numFmtId="0" fontId="32" fillId="0" borderId="0" xfId="0" applyFont="1" applyAlignment="1">
      <alignment horizontal="left"/>
    </xf>
    <xf numFmtId="0" fontId="7" fillId="0" borderId="0" xfId="54" applyAlignment="1" applyProtection="1">
      <alignment horizontal="left" vertical="center" wrapText="1"/>
      <protection/>
    </xf>
    <xf numFmtId="0" fontId="6" fillId="0" borderId="27" xfId="0" applyFont="1" applyBorder="1" applyAlignment="1" applyProtection="1">
      <alignment horizontal="left" vertical="center" wrapText="1"/>
      <protection/>
    </xf>
    <xf numFmtId="0" fontId="87" fillId="0" borderId="0" xfId="0" applyFont="1" applyAlignment="1" applyProtection="1">
      <alignment horizontal="left"/>
      <protection/>
    </xf>
    <xf numFmtId="0" fontId="0" fillId="38" borderId="0" xfId="0" applyFont="1" applyFill="1" applyAlignment="1" applyProtection="1">
      <alignment horizontal="left"/>
      <protection/>
    </xf>
    <xf numFmtId="0" fontId="0" fillId="4" borderId="0" xfId="0" applyFont="1" applyFill="1" applyAlignment="1" applyProtection="1">
      <alignment/>
      <protection/>
    </xf>
    <xf numFmtId="0" fontId="0" fillId="4" borderId="0" xfId="0" applyFont="1" applyFill="1" applyAlignment="1" applyProtection="1">
      <alignment horizontal="center"/>
      <protection/>
    </xf>
    <xf numFmtId="0" fontId="7" fillId="0" borderId="0" xfId="54" applyFill="1" applyAlignment="1" applyProtection="1">
      <alignment vertical="top" wrapText="1"/>
      <protection/>
    </xf>
    <xf numFmtId="0" fontId="7" fillId="0" borderId="0" xfId="54" applyAlignment="1" applyProtection="1">
      <alignment vertical="top" wrapText="1"/>
      <protection/>
    </xf>
    <xf numFmtId="0" fontId="0" fillId="0" borderId="49"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49" xfId="0" applyBorder="1" applyAlignment="1" applyProtection="1">
      <alignment horizontal="center"/>
      <protection/>
    </xf>
    <xf numFmtId="0" fontId="3" fillId="0" borderId="0" xfId="0" applyFont="1" applyAlignment="1" applyProtection="1">
      <alignment horizontal="left" vertical="top" wrapText="1"/>
      <protection/>
    </xf>
    <xf numFmtId="0" fontId="0" fillId="0" borderId="0" xfId="0" applyAlignment="1" applyProtection="1">
      <alignment vertical="top" wrapText="1"/>
      <protection/>
    </xf>
    <xf numFmtId="0" fontId="0" fillId="0" borderId="59" xfId="0" applyBorder="1" applyAlignment="1" applyProtection="1">
      <alignment vertical="top" wrapText="1"/>
      <protection/>
    </xf>
    <xf numFmtId="0" fontId="0" fillId="0" borderId="29" xfId="0" applyBorder="1" applyAlignment="1" applyProtection="1">
      <alignment vertical="top" wrapText="1"/>
      <protection/>
    </xf>
    <xf numFmtId="0" fontId="0" fillId="0" borderId="30" xfId="0" applyBorder="1" applyAlignment="1" applyProtection="1">
      <alignment vertical="top" wrapText="1"/>
      <protection/>
    </xf>
    <xf numFmtId="0" fontId="0" fillId="37" borderId="0" xfId="0" applyFill="1" applyAlignment="1" applyProtection="1">
      <alignment vertical="top" wrapText="1"/>
      <protection/>
    </xf>
    <xf numFmtId="0" fontId="0" fillId="0" borderId="57" xfId="0" applyBorder="1" applyAlignment="1" applyProtection="1">
      <alignment vertical="top" wrapText="1"/>
      <protection/>
    </xf>
    <xf numFmtId="0" fontId="29" fillId="0" borderId="0" xfId="0" applyFont="1" applyAlignment="1" applyProtection="1">
      <alignment vertical="center" wrapText="1"/>
      <protection/>
    </xf>
    <xf numFmtId="0" fontId="0" fillId="0" borderId="0" xfId="0" applyAlignment="1" applyProtection="1">
      <alignment vertical="center" wrapText="1"/>
      <protection/>
    </xf>
    <xf numFmtId="0" fontId="8" fillId="33" borderId="0" xfId="0" applyFont="1" applyFill="1" applyAlignment="1" applyProtection="1">
      <alignment vertical="top" wrapText="1"/>
      <protection/>
    </xf>
    <xf numFmtId="0" fontId="90" fillId="0" borderId="0" xfId="0" applyFont="1" applyAlignment="1" applyProtection="1">
      <alignment horizontal="right" vertical="top" wrapText="1"/>
      <protection/>
    </xf>
    <xf numFmtId="0" fontId="90" fillId="0" borderId="0" xfId="0" applyFont="1" applyAlignment="1">
      <alignment horizontal="right" vertical="top" wrapText="1"/>
    </xf>
    <xf numFmtId="0" fontId="0" fillId="0" borderId="0" xfId="0" applyFill="1" applyAlignment="1" applyProtection="1">
      <alignment vertical="top" wrapText="1"/>
      <protection/>
    </xf>
    <xf numFmtId="0" fontId="0" fillId="33" borderId="0" xfId="0" applyFont="1" applyFill="1" applyAlignment="1" applyProtection="1">
      <alignment vertical="top" wrapText="1"/>
      <protection/>
    </xf>
    <xf numFmtId="0" fontId="3" fillId="0" borderId="0" xfId="0" applyFont="1" applyAlignment="1" applyProtection="1">
      <alignment vertical="top" wrapText="1"/>
      <protection/>
    </xf>
    <xf numFmtId="0" fontId="0" fillId="0" borderId="0" xfId="0" applyFill="1" applyBorder="1" applyAlignment="1" applyProtection="1">
      <alignment vertical="top" wrapText="1"/>
      <protection/>
    </xf>
    <xf numFmtId="0" fontId="3" fillId="0" borderId="0" xfId="0" applyFont="1" applyFill="1" applyAlignment="1" applyProtection="1">
      <alignment vertical="top" wrapText="1"/>
      <protection/>
    </xf>
    <xf numFmtId="0" fontId="3" fillId="33" borderId="0" xfId="0" applyFont="1" applyFill="1" applyAlignment="1" applyProtection="1">
      <alignment horizontal="left" vertical="top" wrapText="1"/>
      <protection/>
    </xf>
    <xf numFmtId="0" fontId="3" fillId="0" borderId="0" xfId="0" applyFont="1" applyAlignment="1">
      <alignment horizontal="left" vertical="top" wrapText="1"/>
    </xf>
    <xf numFmtId="0" fontId="0" fillId="0" borderId="0" xfId="0" applyFont="1" applyFill="1" applyAlignment="1" applyProtection="1">
      <alignment horizontal="left" vertical="top" wrapText="1"/>
      <protection/>
    </xf>
    <xf numFmtId="0" fontId="0" fillId="0" borderId="0" xfId="0" applyFill="1" applyAlignment="1" applyProtection="1">
      <alignment horizontal="left" vertical="top" wrapText="1"/>
      <protection/>
    </xf>
    <xf numFmtId="0" fontId="0" fillId="33" borderId="0" xfId="0" applyFont="1" applyFill="1" applyAlignment="1" applyProtection="1">
      <alignment horizontal="justify" vertical="top" wrapText="1"/>
      <protection/>
    </xf>
    <xf numFmtId="0" fontId="34" fillId="33" borderId="0" xfId="0" applyFont="1" applyFill="1" applyAlignment="1" applyProtection="1">
      <alignment horizontal="left" vertical="top" wrapText="1" indent="2"/>
      <protection/>
    </xf>
    <xf numFmtId="0" fontId="32" fillId="33" borderId="0" xfId="54" applyFont="1" applyFill="1" applyAlignment="1" applyProtection="1">
      <alignment horizontal="left" vertical="top" wrapText="1"/>
      <protection/>
    </xf>
    <xf numFmtId="0" fontId="3" fillId="33" borderId="0" xfId="0" applyFont="1" applyFill="1" applyAlignment="1" applyProtection="1">
      <alignment vertical="top" wrapText="1"/>
      <protection/>
    </xf>
    <xf numFmtId="0" fontId="0" fillId="33" borderId="0" xfId="0" applyFont="1" applyFill="1" applyAlignment="1" applyProtection="1">
      <alignment horizontal="left" vertical="top" wrapText="1"/>
      <protection/>
    </xf>
    <xf numFmtId="0" fontId="0" fillId="0" borderId="0" xfId="0" applyAlignment="1">
      <alignment horizontal="left" vertical="top" wrapText="1"/>
    </xf>
    <xf numFmtId="0" fontId="48" fillId="33" borderId="0" xfId="54" applyFont="1" applyFill="1" applyAlignment="1" applyProtection="1">
      <alignment/>
      <protection/>
    </xf>
    <xf numFmtId="0" fontId="49" fillId="33" borderId="0" xfId="0" applyFont="1" applyFill="1" applyAlignment="1" applyProtection="1">
      <alignment/>
      <protection/>
    </xf>
    <xf numFmtId="0" fontId="7" fillId="33" borderId="0" xfId="54" applyFill="1" applyAlignment="1" applyProtection="1">
      <alignment vertical="top" wrapText="1"/>
      <protection/>
    </xf>
    <xf numFmtId="0" fontId="3" fillId="0" borderId="0" xfId="0" applyFont="1" applyFill="1" applyAlignment="1" applyProtection="1">
      <alignment horizontal="left" vertical="top" wrapText="1"/>
      <protection/>
    </xf>
    <xf numFmtId="0" fontId="63" fillId="35" borderId="0" xfId="0" applyNumberFormat="1" applyFont="1" applyFill="1" applyAlignment="1" applyProtection="1">
      <alignment horizontal="left" vertical="center" wrapText="1"/>
      <protection/>
    </xf>
    <xf numFmtId="0" fontId="64" fillId="35" borderId="0" xfId="0" applyFont="1" applyFill="1" applyAlignment="1" applyProtection="1">
      <alignment horizontal="left" vertical="center" wrapText="1"/>
      <protection/>
    </xf>
    <xf numFmtId="0" fontId="0" fillId="0" borderId="0" xfId="0" applyAlignment="1">
      <alignment vertical="center" wrapText="1"/>
    </xf>
    <xf numFmtId="0" fontId="8" fillId="0" borderId="0" xfId="0" applyFont="1" applyFill="1" applyAlignment="1" applyProtection="1">
      <alignment vertical="top" wrapText="1"/>
      <protection/>
    </xf>
    <xf numFmtId="0" fontId="0" fillId="0" borderId="0" xfId="0" applyFont="1" applyAlignment="1">
      <alignment horizontal="left" vertical="top" wrapText="1"/>
    </xf>
    <xf numFmtId="0" fontId="7" fillId="33" borderId="0" xfId="54" applyFill="1" applyAlignment="1" applyProtection="1">
      <alignment horizontal="left" vertical="top" wrapText="1"/>
      <protection/>
    </xf>
    <xf numFmtId="0" fontId="38" fillId="0" borderId="0" xfId="0" applyFont="1" applyFill="1" applyAlignment="1" applyProtection="1">
      <alignment horizontal="left" vertical="top" wrapText="1"/>
      <protection/>
    </xf>
    <xf numFmtId="0" fontId="43" fillId="0" borderId="0" xfId="0" applyFont="1" applyFill="1" applyAlignment="1" applyProtection="1">
      <alignment vertical="top" wrapText="1"/>
      <protection/>
    </xf>
    <xf numFmtId="0" fontId="43" fillId="0" borderId="0" xfId="0" applyFont="1" applyFill="1" applyBorder="1" applyAlignment="1" applyProtection="1">
      <alignment vertical="top" wrapText="1"/>
      <protection/>
    </xf>
    <xf numFmtId="0" fontId="7" fillId="33" borderId="0" xfId="54" applyFill="1" applyAlignment="1" applyProtection="1">
      <alignment/>
      <protection/>
    </xf>
    <xf numFmtId="0" fontId="0" fillId="0" borderId="0" xfId="0" applyFont="1" applyFill="1" applyAlignment="1" applyProtection="1">
      <alignment vertical="top" wrapText="1"/>
      <protection/>
    </xf>
    <xf numFmtId="0" fontId="0" fillId="0" borderId="0" xfId="0" applyFont="1" applyFill="1" applyBorder="1" applyAlignment="1" applyProtection="1">
      <alignment vertical="top" wrapText="1"/>
      <protection/>
    </xf>
    <xf numFmtId="0" fontId="49" fillId="33" borderId="0" xfId="0" applyFont="1" applyFill="1" applyAlignment="1" applyProtection="1">
      <alignment horizontal="justify" vertical="top" wrapText="1"/>
      <protection/>
    </xf>
    <xf numFmtId="0" fontId="49" fillId="33" borderId="0" xfId="0" applyFont="1" applyFill="1" applyBorder="1" applyAlignment="1" applyProtection="1">
      <alignment horizontal="justify" vertical="top" wrapText="1"/>
      <protection/>
    </xf>
    <xf numFmtId="179" fontId="0" fillId="24" borderId="27" xfId="0" applyNumberFormat="1" applyFill="1" applyBorder="1" applyAlignment="1" applyProtection="1">
      <alignment vertical="top" wrapText="1"/>
      <protection/>
    </xf>
    <xf numFmtId="0" fontId="0" fillId="33" borderId="27" xfId="0" applyFont="1" applyFill="1" applyBorder="1" applyAlignment="1" applyProtection="1">
      <alignment vertical="top" wrapText="1"/>
      <protection/>
    </xf>
    <xf numFmtId="179" fontId="0" fillId="38" borderId="27" xfId="0" applyNumberFormat="1" applyFill="1" applyBorder="1" applyAlignment="1" applyProtection="1">
      <alignment vertical="top" wrapText="1"/>
      <protection/>
    </xf>
    <xf numFmtId="0" fontId="0" fillId="38" borderId="27" xfId="0" applyFont="1" applyFill="1" applyBorder="1" applyAlignment="1" applyProtection="1">
      <alignment vertical="top" wrapText="1"/>
      <protection/>
    </xf>
    <xf numFmtId="0" fontId="58" fillId="33" borderId="20" xfId="0" applyFont="1" applyFill="1" applyBorder="1" applyAlignment="1" applyProtection="1">
      <alignment vertical="top" wrapText="1"/>
      <protection/>
    </xf>
    <xf numFmtId="0" fontId="0" fillId="46" borderId="27" xfId="0" applyFill="1" applyBorder="1" applyAlignment="1" applyProtection="1">
      <alignment vertical="top" wrapText="1"/>
      <protection/>
    </xf>
    <xf numFmtId="0" fontId="0" fillId="21" borderId="26" xfId="0" applyFill="1" applyBorder="1" applyAlignment="1" applyProtection="1">
      <alignment horizontal="center" vertical="top" wrapText="1"/>
      <protection/>
    </xf>
    <xf numFmtId="0" fontId="0" fillId="21" borderId="25" xfId="0" applyFill="1" applyBorder="1" applyAlignment="1" applyProtection="1">
      <alignment horizontal="center" vertical="top" wrapText="1"/>
      <protection/>
    </xf>
    <xf numFmtId="0" fontId="0" fillId="21" borderId="24" xfId="0" applyFill="1" applyBorder="1" applyAlignment="1" applyProtection="1">
      <alignment horizontal="center" vertical="top" wrapText="1"/>
      <protection/>
    </xf>
    <xf numFmtId="0" fontId="0" fillId="21" borderId="23" xfId="0" applyFill="1" applyBorder="1" applyAlignment="1" applyProtection="1">
      <alignment horizontal="center" vertical="top" wrapText="1"/>
      <protection/>
    </xf>
    <xf numFmtId="0" fontId="0" fillId="21" borderId="0" xfId="0" applyFill="1" applyBorder="1" applyAlignment="1" applyProtection="1">
      <alignment horizontal="center" vertical="top" wrapText="1"/>
      <protection/>
    </xf>
    <xf numFmtId="0" fontId="0" fillId="21" borderId="22" xfId="0" applyFill="1" applyBorder="1" applyAlignment="1" applyProtection="1">
      <alignment horizontal="center" vertical="top" wrapText="1"/>
      <protection/>
    </xf>
    <xf numFmtId="0" fontId="0" fillId="21" borderId="21" xfId="0" applyFill="1" applyBorder="1" applyAlignment="1" applyProtection="1">
      <alignment horizontal="center" vertical="top" wrapText="1"/>
      <protection/>
    </xf>
    <xf numFmtId="0" fontId="0" fillId="21" borderId="20" xfId="0" applyFill="1" applyBorder="1" applyAlignment="1" applyProtection="1">
      <alignment horizontal="center" vertical="top" wrapText="1"/>
      <protection/>
    </xf>
    <xf numFmtId="0" fontId="0" fillId="21" borderId="19" xfId="0" applyFill="1" applyBorder="1" applyAlignment="1" applyProtection="1">
      <alignment horizontal="center" vertical="top" wrapText="1"/>
      <protection/>
    </xf>
    <xf numFmtId="0" fontId="0" fillId="0" borderId="0" xfId="0" applyFill="1" applyAlignment="1" applyProtection="1">
      <alignment horizontal="left" vertical="top"/>
      <protection/>
    </xf>
    <xf numFmtId="0" fontId="41" fillId="0" borderId="0" xfId="0" applyFont="1" applyFill="1" applyAlignment="1" applyProtection="1">
      <alignment horizontal="left" vertical="top" wrapText="1"/>
      <protection/>
    </xf>
    <xf numFmtId="0" fontId="0" fillId="0" borderId="0" xfId="0" applyFont="1" applyAlignment="1" applyProtection="1">
      <alignment horizontal="left" vertical="top" wrapText="1"/>
      <protection/>
    </xf>
    <xf numFmtId="0" fontId="5" fillId="24" borderId="15" xfId="68" applyNumberFormat="1" applyFont="1" applyFill="1" applyBorder="1" applyAlignment="1" applyProtection="1">
      <alignment vertical="top" wrapText="1"/>
      <protection locked="0"/>
    </xf>
    <xf numFmtId="0" fontId="5" fillId="24" borderId="18" xfId="68" applyNumberFormat="1" applyFont="1" applyFill="1" applyBorder="1" applyAlignment="1" applyProtection="1">
      <alignment vertical="top" wrapText="1"/>
      <protection locked="0"/>
    </xf>
    <xf numFmtId="0" fontId="5" fillId="24" borderId="34" xfId="68" applyNumberFormat="1" applyFont="1" applyFill="1" applyBorder="1" applyAlignment="1" applyProtection="1">
      <alignment vertical="top" wrapText="1"/>
      <protection locked="0"/>
    </xf>
    <xf numFmtId="0" fontId="55" fillId="33" borderId="0" xfId="68" applyFont="1" applyFill="1" applyBorder="1" applyAlignment="1" applyProtection="1">
      <alignment horizontal="left" vertical="top" wrapText="1"/>
      <protection/>
    </xf>
    <xf numFmtId="0" fontId="0" fillId="33" borderId="0" xfId="68" applyFill="1" applyAlignment="1" applyProtection="1">
      <alignment horizontal="left" vertical="top" wrapText="1"/>
      <protection/>
    </xf>
    <xf numFmtId="0" fontId="7" fillId="0" borderId="0" xfId="54" applyAlignment="1" applyProtection="1">
      <alignment horizontal="center"/>
      <protection/>
    </xf>
    <xf numFmtId="0" fontId="6" fillId="33" borderId="15" xfId="68" applyFont="1" applyFill="1" applyBorder="1" applyAlignment="1" applyProtection="1">
      <alignment horizontal="left" vertical="top" wrapText="1"/>
      <protection/>
    </xf>
    <xf numFmtId="0" fontId="3" fillId="33" borderId="18" xfId="68" applyFont="1" applyFill="1" applyBorder="1" applyAlignment="1" applyProtection="1">
      <alignment horizontal="left" vertical="top" wrapText="1"/>
      <protection/>
    </xf>
    <xf numFmtId="0" fontId="0" fillId="33" borderId="18" xfId="68" applyFont="1" applyFill="1" applyBorder="1" applyAlignment="1" applyProtection="1">
      <alignment horizontal="left" vertical="top" wrapText="1"/>
      <protection/>
    </xf>
    <xf numFmtId="0" fontId="0" fillId="33" borderId="34" xfId="68" applyFont="1" applyFill="1" applyBorder="1" applyAlignment="1" applyProtection="1">
      <alignment horizontal="left" vertical="top" wrapText="1"/>
      <protection/>
    </xf>
    <xf numFmtId="0" fontId="8" fillId="33" borderId="0" xfId="68" applyFont="1" applyFill="1" applyAlignment="1" applyProtection="1">
      <alignment horizontal="left" vertical="center" wrapText="1"/>
      <protection/>
    </xf>
    <xf numFmtId="0" fontId="2" fillId="34" borderId="0" xfId="68" applyFont="1" applyFill="1" applyBorder="1" applyAlignment="1" applyProtection="1">
      <alignment horizontal="left"/>
      <protection/>
    </xf>
    <xf numFmtId="0" fontId="9" fillId="33" borderId="0" xfId="68" applyFont="1" applyFill="1" applyAlignment="1" applyProtection="1">
      <alignment horizontal="left" vertical="top" wrapText="1"/>
      <protection/>
    </xf>
    <xf numFmtId="0" fontId="0" fillId="33" borderId="0" xfId="68" applyFont="1" applyFill="1" applyAlignment="1" applyProtection="1">
      <alignment horizontal="left" vertical="top" wrapText="1"/>
      <protection/>
    </xf>
    <xf numFmtId="0" fontId="6" fillId="0" borderId="0" xfId="0" applyFont="1" applyAlignment="1" applyProtection="1">
      <alignment vertical="top" wrapText="1"/>
      <protection/>
    </xf>
    <xf numFmtId="0" fontId="6" fillId="0" borderId="22" xfId="0" applyFont="1" applyBorder="1" applyAlignment="1" applyProtection="1">
      <alignment vertical="top" wrapText="1"/>
      <protection/>
    </xf>
    <xf numFmtId="0" fontId="9" fillId="33" borderId="0" xfId="0" applyFont="1" applyFill="1" applyAlignment="1" applyProtection="1">
      <alignment horizontal="left" vertical="top" wrapText="1"/>
      <protection/>
    </xf>
    <xf numFmtId="0" fontId="0" fillId="0" borderId="0" xfId="0" applyAlignment="1" applyProtection="1">
      <alignment wrapText="1"/>
      <protection/>
    </xf>
    <xf numFmtId="0" fontId="0" fillId="0" borderId="0" xfId="0" applyAlignment="1" applyProtection="1">
      <alignment horizontal="left" vertical="top" wrapText="1"/>
      <protection/>
    </xf>
    <xf numFmtId="0" fontId="0" fillId="42" borderId="0" xfId="0" applyFont="1" applyFill="1" applyAlignment="1">
      <alignment vertical="top" wrapText="1"/>
    </xf>
    <xf numFmtId="0" fontId="5" fillId="24" borderId="15" xfId="0" applyNumberFormat="1" applyFont="1" applyFill="1" applyBorder="1" applyAlignment="1" applyProtection="1">
      <alignment horizontal="left" vertical="top"/>
      <protection locked="0"/>
    </xf>
    <xf numFmtId="0" fontId="5" fillId="24" borderId="18" xfId="0" applyNumberFormat="1" applyFont="1" applyFill="1" applyBorder="1" applyAlignment="1" applyProtection="1">
      <alignment horizontal="left" vertical="top"/>
      <protection locked="0"/>
    </xf>
    <xf numFmtId="0" fontId="5" fillId="24" borderId="34" xfId="0" applyNumberFormat="1" applyFont="1" applyFill="1" applyBorder="1" applyAlignment="1" applyProtection="1">
      <alignment horizontal="left" vertical="top"/>
      <protection locked="0"/>
    </xf>
    <xf numFmtId="0" fontId="5" fillId="31" borderId="15" xfId="0" applyNumberFormat="1" applyFont="1" applyFill="1" applyBorder="1" applyAlignment="1" applyProtection="1">
      <alignment horizontal="left" vertical="top"/>
      <protection locked="0"/>
    </xf>
    <xf numFmtId="0" fontId="5" fillId="31" borderId="18" xfId="0" applyNumberFormat="1" applyFont="1" applyFill="1" applyBorder="1" applyAlignment="1" applyProtection="1">
      <alignment horizontal="left" vertical="top"/>
      <protection locked="0"/>
    </xf>
    <xf numFmtId="0" fontId="5" fillId="31" borderId="34" xfId="0" applyNumberFormat="1" applyFont="1" applyFill="1" applyBorder="1" applyAlignment="1" applyProtection="1">
      <alignment horizontal="left" vertical="top"/>
      <protection locked="0"/>
    </xf>
    <xf numFmtId="0" fontId="3" fillId="42" borderId="0" xfId="0" applyFont="1" applyFill="1" applyAlignment="1">
      <alignment vertical="top" wrapText="1"/>
    </xf>
    <xf numFmtId="0" fontId="0" fillId="24" borderId="21" xfId="0" applyNumberFormat="1" applyFont="1" applyFill="1" applyBorder="1" applyAlignment="1" applyProtection="1">
      <alignment vertical="top" wrapText="1"/>
      <protection locked="0"/>
    </xf>
    <xf numFmtId="0" fontId="0" fillId="24" borderId="20" xfId="0" applyNumberFormat="1" applyFont="1" applyFill="1" applyBorder="1" applyAlignment="1" applyProtection="1">
      <alignment vertical="top" wrapText="1"/>
      <protection locked="0"/>
    </xf>
    <xf numFmtId="0" fontId="0" fillId="0" borderId="20" xfId="0" applyFont="1" applyBorder="1" applyAlignment="1" applyProtection="1">
      <alignment vertical="top" wrapText="1"/>
      <protection locked="0"/>
    </xf>
    <xf numFmtId="0" fontId="0" fillId="0" borderId="19" xfId="0" applyFont="1" applyBorder="1" applyAlignment="1" applyProtection="1">
      <alignment vertical="top" wrapText="1"/>
      <protection locked="0"/>
    </xf>
    <xf numFmtId="0" fontId="0" fillId="24" borderId="23" xfId="0" applyNumberFormat="1" applyFont="1" applyFill="1" applyBorder="1" applyAlignment="1" applyProtection="1">
      <alignment vertical="top" wrapText="1"/>
      <protection locked="0"/>
    </xf>
    <xf numFmtId="0" fontId="0" fillId="24" borderId="0" xfId="0" applyNumberFormat="1" applyFont="1" applyFill="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22" xfId="0" applyFont="1" applyBorder="1" applyAlignment="1" applyProtection="1">
      <alignment vertical="top" wrapText="1"/>
      <protection locked="0"/>
    </xf>
    <xf numFmtId="0" fontId="0" fillId="24" borderId="26" xfId="0" applyNumberFormat="1" applyFont="1" applyFill="1" applyBorder="1" applyAlignment="1" applyProtection="1">
      <alignment vertical="top" wrapText="1"/>
      <protection locked="0"/>
    </xf>
    <xf numFmtId="0" fontId="0" fillId="24" borderId="25" xfId="0" applyNumberFormat="1" applyFont="1" applyFill="1" applyBorder="1" applyAlignment="1" applyProtection="1">
      <alignment vertical="top" wrapText="1"/>
      <protection locked="0"/>
    </xf>
    <xf numFmtId="0" fontId="0" fillId="0" borderId="25" xfId="0" applyFont="1" applyBorder="1" applyAlignment="1" applyProtection="1">
      <alignment vertical="top" wrapText="1"/>
      <protection locked="0"/>
    </xf>
    <xf numFmtId="0" fontId="0" fillId="0" borderId="24" xfId="0" applyFont="1" applyBorder="1" applyAlignment="1" applyProtection="1">
      <alignment vertical="top" wrapText="1"/>
      <protection locked="0"/>
    </xf>
    <xf numFmtId="0" fontId="3" fillId="33" borderId="20" xfId="0" applyFont="1" applyFill="1" applyBorder="1" applyAlignment="1" applyProtection="1">
      <alignment horizontal="left" vertical="top" wrapText="1"/>
      <protection/>
    </xf>
    <xf numFmtId="0" fontId="4" fillId="33" borderId="0" xfId="0" applyFont="1" applyFill="1" applyAlignment="1" applyProtection="1">
      <alignment vertical="top" wrapText="1"/>
      <protection/>
    </xf>
    <xf numFmtId="0" fontId="4" fillId="33" borderId="0" xfId="0" applyFont="1" applyFill="1" applyAlignment="1" applyProtection="1">
      <alignment vertical="top" wrapText="1"/>
      <protection/>
    </xf>
    <xf numFmtId="0" fontId="3" fillId="33" borderId="0" xfId="0" applyFont="1" applyFill="1" applyAlignment="1" applyProtection="1">
      <alignment horizontal="left" vertical="top" wrapText="1"/>
      <protection/>
    </xf>
    <xf numFmtId="0" fontId="7" fillId="0" borderId="0" xfId="54" applyAlignment="1" applyProtection="1">
      <alignment horizontal="left"/>
      <protection/>
    </xf>
    <xf numFmtId="0" fontId="4" fillId="37" borderId="0" xfId="0" applyFont="1" applyFill="1" applyAlignment="1" applyProtection="1">
      <alignment horizontal="left" vertical="top" wrapText="1"/>
      <protection/>
    </xf>
    <xf numFmtId="0" fontId="7" fillId="0" borderId="0" xfId="54" applyFill="1" applyAlignment="1" applyProtection="1">
      <alignment vertical="top"/>
      <protection/>
    </xf>
    <xf numFmtId="0" fontId="7" fillId="0" borderId="0" xfId="54" applyAlignment="1" applyProtection="1">
      <alignment vertical="top"/>
      <protection/>
    </xf>
    <xf numFmtId="0" fontId="5" fillId="24" borderId="15" xfId="0" applyNumberFormat="1" applyFont="1" applyFill="1" applyBorder="1" applyAlignment="1" applyProtection="1">
      <alignment horizontal="left" vertical="top" wrapText="1"/>
      <protection locked="0"/>
    </xf>
    <xf numFmtId="0" fontId="5" fillId="24" borderId="18" xfId="0" applyNumberFormat="1" applyFont="1" applyFill="1" applyBorder="1" applyAlignment="1" applyProtection="1">
      <alignment horizontal="left" vertical="top" wrapText="1"/>
      <protection locked="0"/>
    </xf>
    <xf numFmtId="0" fontId="5" fillId="24" borderId="34" xfId="0" applyNumberFormat="1" applyFont="1" applyFill="1" applyBorder="1" applyAlignment="1" applyProtection="1">
      <alignment horizontal="left" vertical="top" wrapText="1"/>
      <protection locked="0"/>
    </xf>
    <xf numFmtId="0" fontId="5" fillId="24" borderId="15" xfId="0" applyNumberFormat="1" applyFont="1" applyFill="1" applyBorder="1" applyAlignment="1" applyProtection="1">
      <alignment horizontal="left" vertical="top"/>
      <protection locked="0"/>
    </xf>
    <xf numFmtId="0" fontId="3" fillId="37" borderId="0" xfId="0" applyFont="1" applyFill="1" applyAlignment="1" applyProtection="1">
      <alignment horizontal="left" vertical="top"/>
      <protection/>
    </xf>
    <xf numFmtId="0" fontId="5" fillId="24" borderId="15" xfId="0" applyNumberFormat="1" applyFont="1" applyFill="1" applyBorder="1" applyAlignment="1" applyProtection="1" quotePrefix="1">
      <alignment horizontal="left" vertical="top" wrapText="1"/>
      <protection locked="0"/>
    </xf>
    <xf numFmtId="0" fontId="59" fillId="24" borderId="15" xfId="0" applyFont="1" applyFill="1" applyBorder="1" applyAlignment="1" applyProtection="1">
      <alignment horizontal="left" vertical="top" wrapText="1"/>
      <protection locked="0"/>
    </xf>
    <xf numFmtId="0" fontId="0" fillId="24" borderId="18" xfId="0" applyFill="1"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5" fillId="24" borderId="15" xfId="0" applyNumberFormat="1" applyFont="1" applyFill="1" applyBorder="1" applyAlignment="1" applyProtection="1">
      <alignment horizontal="left" vertical="center"/>
      <protection locked="0"/>
    </xf>
    <xf numFmtId="0" fontId="5" fillId="24" borderId="18" xfId="0" applyNumberFormat="1" applyFont="1" applyFill="1" applyBorder="1" applyAlignment="1" applyProtection="1">
      <alignment horizontal="left" vertical="center"/>
      <protection locked="0"/>
    </xf>
    <xf numFmtId="0" fontId="5" fillId="24" borderId="34" xfId="0" applyNumberFormat="1" applyFont="1" applyFill="1" applyBorder="1" applyAlignment="1" applyProtection="1">
      <alignment horizontal="left" vertical="center"/>
      <protection locked="0"/>
    </xf>
    <xf numFmtId="0" fontId="3" fillId="33" borderId="0" xfId="0" applyFont="1" applyFill="1" applyAlignment="1" applyProtection="1">
      <alignment horizontal="left" vertical="top"/>
      <protection/>
    </xf>
    <xf numFmtId="0" fontId="2" fillId="34" borderId="0" xfId="0" applyFont="1" applyFill="1" applyBorder="1" applyAlignment="1" applyProtection="1">
      <alignment horizontal="left" vertical="top"/>
      <protection/>
    </xf>
    <xf numFmtId="0" fontId="57" fillId="33" borderId="0" xfId="0" applyFont="1" applyFill="1" applyAlignment="1" applyProtection="1">
      <alignment wrapText="1"/>
      <protection/>
    </xf>
    <xf numFmtId="0" fontId="49" fillId="33" borderId="0" xfId="0" applyFont="1" applyFill="1" applyAlignment="1" applyProtection="1">
      <alignment wrapText="1"/>
      <protection/>
    </xf>
    <xf numFmtId="0" fontId="3" fillId="37" borderId="0" xfId="0" applyFont="1" applyFill="1" applyAlignment="1" applyProtection="1">
      <alignment vertical="top"/>
      <protection/>
    </xf>
    <xf numFmtId="0" fontId="66" fillId="33" borderId="0" xfId="0" applyFont="1" applyFill="1" applyAlignment="1">
      <alignment horizontal="left" vertical="top" wrapText="1"/>
    </xf>
    <xf numFmtId="0" fontId="9" fillId="33" borderId="0" xfId="0" applyFont="1" applyFill="1" applyAlignment="1">
      <alignment horizontal="left" vertical="top" wrapText="1"/>
    </xf>
    <xf numFmtId="0" fontId="4" fillId="37" borderId="0" xfId="0" applyFont="1" applyFill="1" applyAlignment="1" applyProtection="1">
      <alignment horizontal="left" vertical="top" wrapText="1"/>
      <protection/>
    </xf>
    <xf numFmtId="0" fontId="0" fillId="0" borderId="22" xfId="0" applyBorder="1" applyAlignment="1">
      <alignment horizontal="left" vertical="top" wrapText="1"/>
    </xf>
    <xf numFmtId="0" fontId="9" fillId="33" borderId="0" xfId="0" applyFont="1" applyFill="1" applyBorder="1" applyAlignment="1" applyProtection="1">
      <alignment horizontal="left" vertical="top" wrapText="1"/>
      <protection/>
    </xf>
    <xf numFmtId="0" fontId="5" fillId="24" borderId="27" xfId="0" applyNumberFormat="1" applyFont="1" applyFill="1"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9" fillId="33" borderId="0" xfId="0" applyFont="1" applyFill="1" applyAlignment="1" applyProtection="1">
      <alignment vertical="top" wrapText="1"/>
      <protection/>
    </xf>
    <xf numFmtId="0" fontId="9" fillId="33" borderId="0" xfId="0" applyFont="1" applyFill="1" applyAlignment="1">
      <alignment vertical="top" wrapText="1"/>
    </xf>
    <xf numFmtId="0" fontId="9" fillId="33" borderId="22" xfId="0" applyFont="1" applyFill="1" applyBorder="1" applyAlignment="1">
      <alignment vertical="top" wrapText="1"/>
    </xf>
    <xf numFmtId="0" fontId="8" fillId="33" borderId="0" xfId="0" applyFont="1" applyFill="1" applyAlignment="1" applyProtection="1">
      <alignment horizontal="left" vertical="top" wrapText="1"/>
      <protection/>
    </xf>
    <xf numFmtId="0" fontId="40" fillId="33" borderId="20" xfId="54" applyFont="1" applyFill="1" applyBorder="1" applyAlignment="1" applyProtection="1">
      <alignment vertical="top" wrapText="1"/>
      <protection/>
    </xf>
    <xf numFmtId="0" fontId="40" fillId="33" borderId="20" xfId="0" applyFont="1" applyFill="1" applyBorder="1" applyAlignment="1">
      <alignment vertical="top" wrapText="1"/>
    </xf>
    <xf numFmtId="0" fontId="66" fillId="33" borderId="0" xfId="0" applyFont="1" applyFill="1" applyBorder="1" applyAlignment="1" applyProtection="1">
      <alignment horizontal="left" vertical="top" wrapText="1"/>
      <protection/>
    </xf>
    <xf numFmtId="0" fontId="3" fillId="0" borderId="0" xfId="0" applyFont="1" applyBorder="1" applyAlignment="1">
      <alignment horizontal="left" vertical="top" wrapText="1"/>
    </xf>
    <xf numFmtId="0" fontId="7" fillId="0" borderId="0" xfId="54" applyAlignment="1" applyProtection="1">
      <alignment vertical="center" wrapText="1"/>
      <protection/>
    </xf>
    <xf numFmtId="0" fontId="7" fillId="0" borderId="0" xfId="54" applyAlignment="1" applyProtection="1">
      <alignment wrapText="1"/>
      <protection/>
    </xf>
    <xf numFmtId="0" fontId="48" fillId="0" borderId="0" xfId="54" applyFont="1" applyAlignment="1" applyProtection="1">
      <alignment vertical="center" wrapText="1"/>
      <protection/>
    </xf>
    <xf numFmtId="179" fontId="6" fillId="24" borderId="15" xfId="0" applyNumberFormat="1" applyFont="1" applyFill="1" applyBorder="1" applyAlignment="1" applyProtection="1">
      <alignment vertical="top"/>
      <protection locked="0"/>
    </xf>
    <xf numFmtId="179" fontId="6" fillId="24" borderId="34" xfId="0" applyNumberFormat="1" applyFont="1" applyFill="1" applyBorder="1" applyAlignment="1" applyProtection="1">
      <alignment vertical="top"/>
      <protection locked="0"/>
    </xf>
    <xf numFmtId="0" fontId="9" fillId="33" borderId="20" xfId="0" applyFont="1" applyFill="1" applyBorder="1" applyAlignment="1" applyProtection="1">
      <alignment vertical="top" wrapText="1"/>
      <protection/>
    </xf>
    <xf numFmtId="0" fontId="0" fillId="0" borderId="20" xfId="0" applyBorder="1" applyAlignment="1">
      <alignment vertical="top" wrapText="1"/>
    </xf>
    <xf numFmtId="0" fontId="0" fillId="31" borderId="15" xfId="0" applyFill="1" applyBorder="1" applyAlignment="1" applyProtection="1">
      <alignment horizontal="center" vertical="top" wrapText="1"/>
      <protection locked="0"/>
    </xf>
    <xf numFmtId="0" fontId="0" fillId="31" borderId="34" xfId="0" applyFill="1" applyBorder="1" applyAlignment="1" applyProtection="1">
      <alignment horizontal="center" vertical="top" wrapText="1"/>
      <protection locked="0"/>
    </xf>
    <xf numFmtId="0" fontId="7" fillId="0" borderId="0" xfId="54" applyAlignment="1" applyProtection="1">
      <alignment horizontal="left" vertical="top" wrapText="1"/>
      <protection/>
    </xf>
    <xf numFmtId="0" fontId="4" fillId="0" borderId="0" xfId="0" applyFont="1" applyFill="1" applyAlignment="1" applyProtection="1">
      <alignment horizontal="left" vertical="top" wrapText="1"/>
      <protection/>
    </xf>
    <xf numFmtId="0" fontId="5" fillId="0" borderId="15" xfId="0" applyFont="1" applyFill="1" applyBorder="1" applyAlignment="1" applyProtection="1">
      <alignment vertical="top" wrapText="1"/>
      <protection/>
    </xf>
    <xf numFmtId="0" fontId="5" fillId="0" borderId="34" xfId="0" applyFont="1" applyFill="1" applyBorder="1" applyAlignment="1" applyProtection="1">
      <alignment vertical="top" wrapText="1"/>
      <protection/>
    </xf>
    <xf numFmtId="0" fontId="3" fillId="33" borderId="0" xfId="0" applyFont="1" applyFill="1" applyBorder="1" applyAlignment="1" applyProtection="1">
      <alignment vertical="top" wrapText="1"/>
      <protection/>
    </xf>
    <xf numFmtId="0" fontId="0" fillId="0" borderId="0" xfId="0" applyAlignment="1">
      <alignment vertical="top" wrapText="1"/>
    </xf>
    <xf numFmtId="0" fontId="5" fillId="24" borderId="27" xfId="0" applyFont="1" applyFill="1" applyBorder="1" applyAlignment="1" applyProtection="1">
      <alignment horizontal="left" vertical="top" wrapText="1"/>
      <protection locked="0"/>
    </xf>
    <xf numFmtId="0" fontId="5" fillId="24" borderId="15" xfId="0" applyFont="1" applyFill="1" applyBorder="1" applyAlignment="1" applyProtection="1">
      <alignment horizontal="left" vertical="top"/>
      <protection locked="0"/>
    </xf>
    <xf numFmtId="0" fontId="5" fillId="24" borderId="18" xfId="0" applyFont="1" applyFill="1" applyBorder="1" applyAlignment="1" applyProtection="1">
      <alignment horizontal="left" vertical="top"/>
      <protection locked="0"/>
    </xf>
    <xf numFmtId="0" fontId="5" fillId="24" borderId="34" xfId="0" applyFont="1" applyFill="1" applyBorder="1" applyAlignment="1" applyProtection="1">
      <alignment horizontal="left" vertical="top"/>
      <protection locked="0"/>
    </xf>
    <xf numFmtId="0" fontId="0" fillId="0" borderId="0" xfId="0" applyFont="1" applyAlignment="1" applyProtection="1">
      <alignment vertical="top" wrapText="1"/>
      <protection/>
    </xf>
    <xf numFmtId="0" fontId="5" fillId="24" borderId="27" xfId="0" applyFont="1" applyFill="1" applyBorder="1" applyAlignment="1" applyProtection="1">
      <alignment horizontal="center" vertical="center"/>
      <protection locked="0"/>
    </xf>
    <xf numFmtId="0" fontId="6" fillId="0" borderId="15" xfId="0" applyFont="1" applyBorder="1" applyAlignment="1" applyProtection="1">
      <alignment horizontal="center" vertical="top" wrapText="1"/>
      <protection/>
    </xf>
    <xf numFmtId="0" fontId="6" fillId="0" borderId="34" xfId="0" applyFont="1" applyBorder="1" applyAlignment="1" applyProtection="1">
      <alignment horizontal="center" vertical="top" wrapText="1"/>
      <protection/>
    </xf>
    <xf numFmtId="0" fontId="4" fillId="33" borderId="0" xfId="0" applyFont="1" applyFill="1" applyBorder="1" applyAlignment="1" applyProtection="1">
      <alignment horizontal="left" vertical="top" wrapText="1"/>
      <protection/>
    </xf>
    <xf numFmtId="0" fontId="4" fillId="33" borderId="0" xfId="0" applyFont="1" applyFill="1" applyBorder="1" applyAlignment="1" applyProtection="1">
      <alignment horizontal="left" vertical="top" wrapText="1"/>
      <protection/>
    </xf>
    <xf numFmtId="0" fontId="0" fillId="0" borderId="0" xfId="0" applyBorder="1" applyAlignment="1" applyProtection="1">
      <alignment horizontal="left" vertical="top" wrapText="1"/>
      <protection/>
    </xf>
    <xf numFmtId="49" fontId="5" fillId="24" borderId="27" xfId="0" applyNumberFormat="1" applyFont="1" applyFill="1" applyBorder="1" applyAlignment="1" applyProtection="1">
      <alignment horizontal="center" vertical="center"/>
      <protection locked="0"/>
    </xf>
    <xf numFmtId="0" fontId="4" fillId="0" borderId="0" xfId="0" applyFont="1" applyFill="1" applyAlignment="1" applyProtection="1">
      <alignment horizontal="left" vertical="top" wrapText="1"/>
      <protection/>
    </xf>
    <xf numFmtId="0" fontId="5" fillId="24" borderId="15" xfId="0" applyFont="1" applyFill="1" applyBorder="1" applyAlignment="1" applyProtection="1">
      <alignment horizontal="center" vertical="center"/>
      <protection locked="0"/>
    </xf>
    <xf numFmtId="0" fontId="5" fillId="24" borderId="34" xfId="0" applyFont="1" applyFill="1" applyBorder="1" applyAlignment="1" applyProtection="1">
      <alignment horizontal="center" vertical="center"/>
      <protection locked="0"/>
    </xf>
    <xf numFmtId="0" fontId="6" fillId="0" borderId="27" xfId="0" applyFont="1" applyBorder="1" applyAlignment="1" applyProtection="1">
      <alignment horizontal="center" vertical="top" wrapText="1"/>
      <protection/>
    </xf>
    <xf numFmtId="0" fontId="60" fillId="33" borderId="25" xfId="0" applyFont="1" applyFill="1" applyBorder="1" applyAlignment="1" applyProtection="1">
      <alignment horizontal="left" vertical="top" wrapText="1"/>
      <protection/>
    </xf>
    <xf numFmtId="0" fontId="49" fillId="33" borderId="25" xfId="0" applyFont="1" applyFill="1" applyBorder="1" applyAlignment="1" applyProtection="1">
      <alignment horizontal="left" vertical="top" wrapText="1"/>
      <protection/>
    </xf>
    <xf numFmtId="0" fontId="61" fillId="33" borderId="0" xfId="0" applyFont="1" applyFill="1" applyBorder="1" applyAlignment="1" applyProtection="1">
      <alignment horizontal="left" vertical="top" wrapText="1"/>
      <protection/>
    </xf>
    <xf numFmtId="0" fontId="49" fillId="33" borderId="0" xfId="0" applyFont="1" applyFill="1" applyAlignment="1" applyProtection="1">
      <alignment horizontal="left" vertical="top" wrapText="1"/>
      <protection/>
    </xf>
    <xf numFmtId="0" fontId="38" fillId="38" borderId="15" xfId="0" applyFont="1" applyFill="1" applyBorder="1" applyAlignment="1" applyProtection="1">
      <alignment horizontal="left" vertical="top"/>
      <protection/>
    </xf>
    <xf numFmtId="0" fontId="38" fillId="38" borderId="18" xfId="0" applyFont="1" applyFill="1" applyBorder="1" applyAlignment="1" applyProtection="1">
      <alignment horizontal="left" vertical="top"/>
      <protection/>
    </xf>
    <xf numFmtId="0" fontId="0" fillId="38" borderId="18" xfId="0" applyFill="1" applyBorder="1" applyAlignment="1" applyProtection="1">
      <alignment horizontal="left" vertical="top"/>
      <protection/>
    </xf>
    <xf numFmtId="0" fontId="0" fillId="38" borderId="18" xfId="0" applyFill="1" applyBorder="1" applyAlignment="1" applyProtection="1">
      <alignment vertical="top"/>
      <protection/>
    </xf>
    <xf numFmtId="0" fontId="0" fillId="38" borderId="34" xfId="0" applyFill="1" applyBorder="1" applyAlignment="1" applyProtection="1">
      <alignment vertical="top"/>
      <protection/>
    </xf>
    <xf numFmtId="0" fontId="7" fillId="0" borderId="0" xfId="54" applyFill="1" applyBorder="1" applyAlignment="1" applyProtection="1">
      <alignment horizontal="left" vertical="top"/>
      <protection/>
    </xf>
    <xf numFmtId="0" fontId="9" fillId="0" borderId="20" xfId="0" applyFont="1" applyFill="1" applyBorder="1" applyAlignment="1" applyProtection="1">
      <alignment horizontal="left" vertical="center" wrapText="1"/>
      <protection/>
    </xf>
    <xf numFmtId="0" fontId="0" fillId="0" borderId="20" xfId="0" applyBorder="1" applyAlignment="1" applyProtection="1">
      <alignment horizontal="left" vertical="center" wrapText="1"/>
      <protection/>
    </xf>
    <xf numFmtId="14" fontId="5" fillId="24" borderId="15" xfId="0" applyNumberFormat="1" applyFont="1" applyFill="1" applyBorder="1" applyAlignment="1" applyProtection="1">
      <alignment vertical="top"/>
      <protection locked="0"/>
    </xf>
    <xf numFmtId="0" fontId="0" fillId="0" borderId="34" xfId="0" applyBorder="1" applyAlignment="1" applyProtection="1">
      <alignment/>
      <protection locked="0"/>
    </xf>
    <xf numFmtId="0" fontId="89" fillId="33" borderId="0" xfId="0" applyFont="1" applyFill="1" applyAlignment="1" applyProtection="1">
      <alignment horizontal="left" vertical="top" wrapText="1"/>
      <protection/>
    </xf>
    <xf numFmtId="0" fontId="87" fillId="0" borderId="0" xfId="0" applyFont="1" applyAlignment="1" applyProtection="1">
      <alignment horizontal="left" vertical="top" wrapText="1"/>
      <protection/>
    </xf>
    <xf numFmtId="0" fontId="40" fillId="33" borderId="0" xfId="54" applyFont="1" applyFill="1" applyBorder="1" applyAlignment="1" applyProtection="1">
      <alignment vertical="top" wrapText="1"/>
      <protection/>
    </xf>
    <xf numFmtId="0" fontId="40" fillId="33" borderId="0" xfId="0" applyFont="1" applyFill="1" applyAlignment="1">
      <alignment vertical="top" wrapText="1"/>
    </xf>
    <xf numFmtId="0" fontId="55" fillId="0" borderId="0" xfId="0" applyFont="1" applyFill="1" applyAlignment="1" applyProtection="1">
      <alignment horizontal="left" vertical="top" wrapText="1"/>
      <protection/>
    </xf>
    <xf numFmtId="0" fontId="2" fillId="34" borderId="0" xfId="0" applyFont="1" applyFill="1" applyAlignment="1" applyProtection="1">
      <alignment vertical="top" wrapText="1"/>
      <protection/>
    </xf>
    <xf numFmtId="0" fontId="2" fillId="34" borderId="0" xfId="0" applyFont="1" applyFill="1" applyAlignment="1">
      <alignment vertical="top" wrapText="1"/>
    </xf>
    <xf numFmtId="0" fontId="3" fillId="33" borderId="22" xfId="0" applyFont="1" applyFill="1" applyBorder="1" applyAlignment="1" applyProtection="1">
      <alignment vertical="top" wrapText="1"/>
      <protection/>
    </xf>
    <xf numFmtId="0" fontId="9" fillId="33" borderId="0" xfId="0" applyFont="1" applyFill="1" applyBorder="1" applyAlignment="1">
      <alignment horizontal="left" vertical="top" wrapText="1"/>
    </xf>
    <xf numFmtId="0" fontId="0" fillId="31" borderId="15" xfId="0" applyFill="1"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5" fillId="0" borderId="27" xfId="0" applyFont="1" applyFill="1" applyBorder="1" applyAlignment="1" applyProtection="1">
      <alignment vertical="top" wrapText="1"/>
      <protection/>
    </xf>
    <xf numFmtId="0" fontId="6" fillId="0" borderId="15" xfId="0" applyFont="1" applyBorder="1" applyAlignment="1" applyProtection="1">
      <alignment horizontal="center" vertical="center" wrapText="1"/>
      <protection/>
    </xf>
    <xf numFmtId="0" fontId="6" fillId="0" borderId="34" xfId="0" applyFont="1" applyBorder="1" applyAlignment="1" applyProtection="1">
      <alignment horizontal="center" vertical="center" wrapText="1"/>
      <protection/>
    </xf>
    <xf numFmtId="0" fontId="0" fillId="0" borderId="0" xfId="0" applyBorder="1" applyAlignment="1">
      <alignment horizontal="left" vertical="top" wrapText="1"/>
    </xf>
    <xf numFmtId="0" fontId="5" fillId="24" borderId="15" xfId="0" applyFont="1" applyFill="1" applyBorder="1" applyAlignment="1" applyProtection="1">
      <alignment vertical="top" wrapText="1"/>
      <protection locked="0"/>
    </xf>
    <xf numFmtId="0" fontId="5" fillId="24" borderId="18" xfId="0" applyFont="1" applyFill="1" applyBorder="1" applyAlignment="1" applyProtection="1">
      <alignment vertical="top" wrapText="1"/>
      <protection locked="0"/>
    </xf>
    <xf numFmtId="0" fontId="5" fillId="24" borderId="34" xfId="0" applyFont="1" applyFill="1" applyBorder="1" applyAlignment="1" applyProtection="1">
      <alignment vertical="top" wrapText="1"/>
      <protection locked="0"/>
    </xf>
    <xf numFmtId="0" fontId="5" fillId="0" borderId="15" xfId="0" applyFont="1" applyFill="1" applyBorder="1" applyAlignment="1" applyProtection="1">
      <alignment horizontal="center" vertical="center"/>
      <protection/>
    </xf>
    <xf numFmtId="0" fontId="5" fillId="0" borderId="34" xfId="0" applyFont="1" applyFill="1" applyBorder="1" applyAlignment="1" applyProtection="1">
      <alignment horizontal="center" vertical="center"/>
      <protection/>
    </xf>
    <xf numFmtId="0" fontId="5" fillId="24" borderId="15" xfId="0" applyFont="1" applyFill="1" applyBorder="1" applyAlignment="1" applyProtection="1">
      <alignment horizontal="left" vertical="top" wrapText="1"/>
      <protection locked="0"/>
    </xf>
    <xf numFmtId="0" fontId="5" fillId="24" borderId="18" xfId="0" applyFont="1" applyFill="1" applyBorder="1" applyAlignment="1" applyProtection="1">
      <alignment horizontal="left" vertical="top" wrapText="1"/>
      <protection locked="0"/>
    </xf>
    <xf numFmtId="0" fontId="5" fillId="38" borderId="15" xfId="0" applyFont="1" applyFill="1" applyBorder="1" applyAlignment="1" applyProtection="1">
      <alignment horizontal="center" vertical="center"/>
      <protection/>
    </xf>
    <xf numFmtId="0" fontId="5" fillId="38" borderId="34" xfId="0" applyFont="1" applyFill="1" applyBorder="1" applyAlignment="1" applyProtection="1">
      <alignment horizontal="center" vertical="center"/>
      <protection/>
    </xf>
    <xf numFmtId="0" fontId="5" fillId="24" borderId="34" xfId="0" applyFont="1" applyFill="1" applyBorder="1" applyAlignment="1" applyProtection="1">
      <alignment horizontal="left" vertical="top" wrapText="1"/>
      <protection locked="0"/>
    </xf>
    <xf numFmtId="2" fontId="6" fillId="0" borderId="15" xfId="0" applyNumberFormat="1" applyFont="1" applyFill="1" applyBorder="1" applyAlignment="1" applyProtection="1">
      <alignment horizontal="center" vertical="center"/>
      <protection/>
    </xf>
    <xf numFmtId="2" fontId="6" fillId="0" borderId="34" xfId="0" applyNumberFormat="1" applyFont="1" applyFill="1" applyBorder="1" applyAlignment="1" applyProtection="1">
      <alignment horizontal="center" vertical="center"/>
      <protection/>
    </xf>
    <xf numFmtId="0" fontId="3" fillId="0" borderId="0" xfId="0" applyFont="1" applyBorder="1" applyAlignment="1" applyProtection="1">
      <alignment horizontal="left" vertical="top" wrapText="1"/>
      <protection/>
    </xf>
    <xf numFmtId="0" fontId="5" fillId="24" borderId="18" xfId="0" applyFont="1" applyFill="1" applyBorder="1" applyAlignment="1" applyProtection="1">
      <alignment horizontal="center" vertical="center"/>
      <protection locked="0"/>
    </xf>
    <xf numFmtId="0" fontId="3" fillId="33" borderId="20" xfId="0" applyFont="1" applyFill="1" applyBorder="1" applyAlignment="1" applyProtection="1">
      <alignment horizontal="left" vertical="top" wrapText="1"/>
      <protection/>
    </xf>
    <xf numFmtId="0" fontId="0" fillId="0" borderId="20" xfId="0" applyBorder="1" applyAlignment="1">
      <alignment horizontal="left" vertical="top" wrapText="1"/>
    </xf>
    <xf numFmtId="0" fontId="6" fillId="0" borderId="27" xfId="0" applyFont="1" applyBorder="1" applyAlignment="1" applyProtection="1">
      <alignment horizontal="center" vertical="center" wrapText="1"/>
      <protection/>
    </xf>
    <xf numFmtId="0" fontId="6" fillId="0" borderId="18" xfId="0" applyFont="1" applyBorder="1" applyAlignment="1" applyProtection="1">
      <alignment horizontal="center" vertical="center" wrapText="1"/>
      <protection/>
    </xf>
    <xf numFmtId="0" fontId="5" fillId="0" borderId="15" xfId="0" applyFont="1" applyFill="1" applyBorder="1" applyAlignment="1" applyProtection="1">
      <alignment horizontal="center" vertical="center" wrapText="1"/>
      <protection/>
    </xf>
    <xf numFmtId="0" fontId="5" fillId="0" borderId="34"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protection/>
    </xf>
    <xf numFmtId="0" fontId="3" fillId="0" borderId="0" xfId="0" applyFont="1" applyFill="1" applyBorder="1" applyAlignment="1" applyProtection="1">
      <alignment horizontal="left" vertical="top" wrapText="1"/>
      <protection/>
    </xf>
    <xf numFmtId="0" fontId="4" fillId="33" borderId="20"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0" fontId="0" fillId="0" borderId="25" xfId="0" applyBorder="1" applyAlignment="1">
      <alignment horizontal="left" vertical="top" wrapText="1"/>
    </xf>
    <xf numFmtId="0" fontId="60" fillId="33" borderId="0" xfId="0" applyFont="1" applyFill="1" applyBorder="1" applyAlignment="1" applyProtection="1">
      <alignment horizontal="left" vertical="top" wrapText="1"/>
      <protection/>
    </xf>
    <xf numFmtId="0" fontId="0" fillId="24" borderId="34" xfId="0" applyFill="1" applyBorder="1" applyAlignment="1" applyProtection="1">
      <alignment horizontal="left" vertical="top" wrapText="1"/>
      <protection locked="0"/>
    </xf>
    <xf numFmtId="0" fontId="4" fillId="33" borderId="20" xfId="0" applyFont="1" applyFill="1" applyBorder="1" applyAlignment="1" applyProtection="1">
      <alignment horizontal="left" vertical="top" wrapText="1"/>
      <protection/>
    </xf>
    <xf numFmtId="2" fontId="6" fillId="0" borderId="27"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5" fillId="24" borderId="15" xfId="0" applyFont="1" applyFill="1" applyBorder="1" applyAlignment="1" applyProtection="1">
      <alignment horizontal="left" wrapText="1"/>
      <protection locked="0"/>
    </xf>
    <xf numFmtId="0" fontId="5" fillId="24" borderId="34" xfId="0" applyFont="1" applyFill="1" applyBorder="1" applyAlignment="1" applyProtection="1">
      <alignment horizontal="left" wrapText="1"/>
      <protection locked="0"/>
    </xf>
    <xf numFmtId="0" fontId="5" fillId="24" borderId="15" xfId="0" applyNumberFormat="1" applyFont="1" applyFill="1" applyBorder="1" applyAlignment="1" applyProtection="1">
      <alignment horizontal="center" vertical="top" wrapText="1"/>
      <protection locked="0"/>
    </xf>
    <xf numFmtId="0" fontId="5" fillId="24" borderId="34" xfId="0" applyNumberFormat="1" applyFont="1" applyFill="1" applyBorder="1" applyAlignment="1" applyProtection="1">
      <alignment horizontal="center" vertical="top" wrapText="1"/>
      <protection locked="0"/>
    </xf>
    <xf numFmtId="0" fontId="5" fillId="24" borderId="15" xfId="0" applyFont="1" applyFill="1" applyBorder="1" applyAlignment="1" applyProtection="1">
      <alignment horizontal="left" vertical="center" wrapText="1"/>
      <protection locked="0"/>
    </xf>
    <xf numFmtId="0" fontId="5" fillId="24" borderId="18" xfId="0" applyFont="1" applyFill="1" applyBorder="1" applyAlignment="1" applyProtection="1">
      <alignment horizontal="left" vertical="center" wrapText="1"/>
      <protection locked="0"/>
    </xf>
    <xf numFmtId="0" fontId="5" fillId="24" borderId="34" xfId="0" applyFont="1" applyFill="1" applyBorder="1" applyAlignment="1" applyProtection="1">
      <alignment horizontal="left" vertical="center" wrapText="1"/>
      <protection locked="0"/>
    </xf>
    <xf numFmtId="0" fontId="5" fillId="24" borderId="15" xfId="0" applyFont="1" applyFill="1" applyBorder="1" applyAlignment="1" applyProtection="1">
      <alignment horizontal="center" wrapText="1"/>
      <protection locked="0"/>
    </xf>
    <xf numFmtId="0" fontId="5" fillId="24" borderId="34" xfId="0" applyFont="1" applyFill="1" applyBorder="1" applyAlignment="1" applyProtection="1">
      <alignment horizontal="center" wrapText="1"/>
      <protection locked="0"/>
    </xf>
    <xf numFmtId="0" fontId="9" fillId="0" borderId="20" xfId="0" applyFont="1" applyBorder="1" applyAlignment="1" applyProtection="1">
      <alignment horizontal="left" vertical="top" wrapText="1"/>
      <protection/>
    </xf>
    <xf numFmtId="0" fontId="5" fillId="24" borderId="15" xfId="0" applyFont="1" applyFill="1" applyBorder="1" applyAlignment="1" applyProtection="1">
      <alignment horizontal="center"/>
      <protection locked="0"/>
    </xf>
    <xf numFmtId="0" fontId="5" fillId="24" borderId="34" xfId="0" applyFont="1" applyFill="1" applyBorder="1" applyAlignment="1" applyProtection="1">
      <alignment horizontal="center"/>
      <protection locked="0"/>
    </xf>
    <xf numFmtId="0" fontId="0" fillId="0" borderId="34" xfId="0" applyFont="1" applyBorder="1" applyAlignment="1" applyProtection="1">
      <alignment horizontal="center" vertical="top" wrapText="1"/>
      <protection locked="0"/>
    </xf>
    <xf numFmtId="0" fontId="0" fillId="0" borderId="34" xfId="0" applyBorder="1" applyAlignment="1" applyProtection="1">
      <alignment horizontal="center" vertical="top" wrapText="1"/>
      <protection locked="0"/>
    </xf>
    <xf numFmtId="0" fontId="6" fillId="0" borderId="15" xfId="0" applyNumberFormat="1" applyFont="1" applyBorder="1" applyAlignment="1" applyProtection="1">
      <alignment horizontal="center" vertical="center" wrapText="1"/>
      <protection/>
    </xf>
    <xf numFmtId="0" fontId="6" fillId="0" borderId="18" xfId="0" applyNumberFormat="1" applyFont="1" applyBorder="1" applyAlignment="1" applyProtection="1">
      <alignment horizontal="center" vertical="center" wrapText="1"/>
      <protection/>
    </xf>
    <xf numFmtId="0" fontId="6" fillId="0" borderId="34" xfId="0" applyNumberFormat="1" applyFont="1" applyBorder="1" applyAlignment="1" applyProtection="1">
      <alignment horizontal="center" vertical="center" wrapText="1"/>
      <protection/>
    </xf>
    <xf numFmtId="0" fontId="5" fillId="24" borderId="27" xfId="0" applyFont="1" applyFill="1" applyBorder="1" applyAlignment="1" applyProtection="1">
      <alignment vertical="top" wrapText="1"/>
      <protection locked="0"/>
    </xf>
    <xf numFmtId="0" fontId="5" fillId="24" borderId="18" xfId="0" applyFont="1" applyFill="1" applyBorder="1" applyAlignment="1" applyProtection="1">
      <alignment horizontal="left" wrapText="1"/>
      <protection locked="0"/>
    </xf>
    <xf numFmtId="0" fontId="9" fillId="0" borderId="20" xfId="0" applyFont="1" applyBorder="1" applyAlignment="1" applyProtection="1">
      <alignment horizontal="left" vertical="top" wrapText="1"/>
      <protection/>
    </xf>
    <xf numFmtId="0" fontId="5" fillId="0" borderId="18" xfId="0" applyFont="1" applyFill="1" applyBorder="1" applyAlignment="1" applyProtection="1">
      <alignment vertical="top" wrapText="1"/>
      <protection/>
    </xf>
    <xf numFmtId="0" fontId="0" fillId="24" borderId="27"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center" wrapText="1"/>
      <protection/>
    </xf>
    <xf numFmtId="0" fontId="5" fillId="24" borderId="27" xfId="0" applyFont="1" applyFill="1" applyBorder="1" applyAlignment="1" applyProtection="1">
      <alignment horizontal="left" vertical="top" wrapText="1"/>
      <protection locked="0"/>
    </xf>
    <xf numFmtId="0" fontId="3" fillId="33" borderId="0" xfId="0" applyFont="1" applyFill="1" applyAlignment="1" applyProtection="1">
      <alignment horizontal="left" vertical="top" wrapText="1"/>
      <protection/>
    </xf>
    <xf numFmtId="0" fontId="8" fillId="0" borderId="0" xfId="0" applyFont="1" applyAlignment="1" applyProtection="1">
      <alignment horizontal="left"/>
      <protection/>
    </xf>
    <xf numFmtId="0" fontId="6" fillId="0" borderId="18" xfId="0" applyFont="1" applyBorder="1" applyAlignment="1" applyProtection="1">
      <alignment horizontal="center" vertical="top" wrapText="1"/>
      <protection/>
    </xf>
    <xf numFmtId="0" fontId="5" fillId="31" borderId="15" xfId="0" applyFont="1" applyFill="1" applyBorder="1" applyAlignment="1" applyProtection="1">
      <alignment horizontal="left" vertical="top" wrapText="1"/>
      <protection locked="0"/>
    </xf>
    <xf numFmtId="0" fontId="5" fillId="31" borderId="18" xfId="0" applyFont="1" applyFill="1" applyBorder="1" applyAlignment="1" applyProtection="1">
      <alignment horizontal="left" vertical="top" wrapText="1"/>
      <protection locked="0"/>
    </xf>
    <xf numFmtId="0" fontId="5" fillId="31" borderId="34" xfId="0" applyFont="1" applyFill="1" applyBorder="1" applyAlignment="1" applyProtection="1">
      <alignment horizontal="left" vertical="top" wrapText="1"/>
      <protection locked="0"/>
    </xf>
    <xf numFmtId="0" fontId="40" fillId="33" borderId="20" xfId="0" applyFont="1" applyFill="1" applyBorder="1" applyAlignment="1" applyProtection="1">
      <alignment vertical="top" wrapText="1"/>
      <protection/>
    </xf>
    <xf numFmtId="0" fontId="8" fillId="0" borderId="0" xfId="0" applyFont="1" applyAlignment="1" applyProtection="1">
      <alignment horizontal="left" vertical="top" wrapText="1"/>
      <protection/>
    </xf>
    <xf numFmtId="0" fontId="0" fillId="0" borderId="18" xfId="0" applyBorder="1" applyAlignment="1" applyProtection="1">
      <alignment vertical="top" wrapText="1"/>
      <protection locked="0"/>
    </xf>
    <xf numFmtId="0" fontId="0" fillId="0" borderId="34" xfId="0" applyBorder="1" applyAlignment="1" applyProtection="1">
      <alignment vertical="top" wrapText="1"/>
      <protection locked="0"/>
    </xf>
    <xf numFmtId="0" fontId="5" fillId="24" borderId="15"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xf>
    <xf numFmtId="0" fontId="5" fillId="31" borderId="15" xfId="0" applyFont="1" applyFill="1" applyBorder="1" applyAlignment="1" applyProtection="1">
      <alignment vertical="top" wrapText="1"/>
      <protection locked="0"/>
    </xf>
    <xf numFmtId="0" fontId="0" fillId="31" borderId="18" xfId="0" applyFill="1" applyBorder="1" applyAlignment="1" applyProtection="1">
      <alignment vertical="top" wrapText="1"/>
      <protection locked="0"/>
    </xf>
    <xf numFmtId="0" fontId="0" fillId="31" borderId="34" xfId="0" applyFill="1" applyBorder="1" applyAlignment="1" applyProtection="1">
      <alignment vertical="top" wrapText="1"/>
      <protection locked="0"/>
    </xf>
    <xf numFmtId="0" fontId="0" fillId="31" borderId="26" xfId="0" applyFill="1" applyBorder="1" applyAlignment="1" applyProtection="1">
      <alignment horizontal="left" vertical="top" wrapText="1"/>
      <protection locked="0"/>
    </xf>
    <xf numFmtId="0" fontId="0" fillId="31" borderId="25" xfId="0" applyFill="1" applyBorder="1" applyAlignment="1" applyProtection="1">
      <alignment horizontal="left" vertical="top" wrapText="1"/>
      <protection locked="0"/>
    </xf>
    <xf numFmtId="0" fontId="0" fillId="31" borderId="24" xfId="0" applyFill="1" applyBorder="1" applyAlignment="1" applyProtection="1">
      <alignment horizontal="left" vertical="top" wrapText="1"/>
      <protection locked="0"/>
    </xf>
    <xf numFmtId="0" fontId="0" fillId="31" borderId="23" xfId="0" applyFill="1" applyBorder="1" applyAlignment="1" applyProtection="1">
      <alignment horizontal="left" vertical="top" wrapText="1"/>
      <protection locked="0"/>
    </xf>
    <xf numFmtId="0" fontId="0" fillId="31" borderId="0" xfId="0" applyFill="1" applyBorder="1" applyAlignment="1" applyProtection="1">
      <alignment horizontal="left" vertical="top" wrapText="1"/>
      <protection locked="0"/>
    </xf>
    <xf numFmtId="0" fontId="0" fillId="31" borderId="22" xfId="0" applyFill="1" applyBorder="1" applyAlignment="1" applyProtection="1">
      <alignment horizontal="left" vertical="top" wrapText="1"/>
      <protection locked="0"/>
    </xf>
    <xf numFmtId="0" fontId="0" fillId="31" borderId="21" xfId="0" applyFill="1" applyBorder="1" applyAlignment="1" applyProtection="1">
      <alignment horizontal="left" vertical="top" wrapText="1"/>
      <protection locked="0"/>
    </xf>
    <xf numFmtId="0" fontId="0" fillId="31" borderId="20" xfId="0" applyFill="1" applyBorder="1" applyAlignment="1" applyProtection="1">
      <alignment horizontal="left" vertical="top" wrapText="1"/>
      <protection locked="0"/>
    </xf>
    <xf numFmtId="0" fontId="0" fillId="31" borderId="19" xfId="0" applyFill="1" applyBorder="1" applyAlignment="1" applyProtection="1">
      <alignment horizontal="left" vertical="top" wrapText="1"/>
      <protection locked="0"/>
    </xf>
    <xf numFmtId="0" fontId="3" fillId="0" borderId="0" xfId="0" applyFont="1" applyFill="1" applyBorder="1" applyAlignment="1" applyProtection="1">
      <alignment vertical="top" wrapText="1"/>
      <protection/>
    </xf>
    <xf numFmtId="0" fontId="6" fillId="0" borderId="27" xfId="0" applyFont="1" applyBorder="1" applyAlignment="1" applyProtection="1">
      <alignment horizontal="center" vertical="center"/>
      <protection/>
    </xf>
    <xf numFmtId="0" fontId="0" fillId="0" borderId="27" xfId="0" applyBorder="1" applyAlignment="1" applyProtection="1">
      <alignment/>
      <protection/>
    </xf>
    <xf numFmtId="0" fontId="5" fillId="0" borderId="27" xfId="0" applyFont="1" applyFill="1" applyBorder="1" applyAlignment="1" applyProtection="1">
      <alignment horizontal="center" vertical="center"/>
      <protection/>
    </xf>
    <xf numFmtId="0" fontId="58" fillId="33" borderId="0" xfId="0" applyFont="1" applyFill="1" applyAlignment="1" applyProtection="1">
      <alignment horizontal="left" vertical="top" wrapText="1"/>
      <protection/>
    </xf>
    <xf numFmtId="0" fontId="5" fillId="24" borderId="26" xfId="0" applyFont="1" applyFill="1" applyBorder="1" applyAlignment="1" applyProtection="1">
      <alignment horizontal="left" vertical="top" wrapText="1"/>
      <protection locked="0"/>
    </xf>
    <xf numFmtId="0" fontId="5" fillId="24" borderId="25" xfId="0" applyFont="1" applyFill="1" applyBorder="1" applyAlignment="1" applyProtection="1">
      <alignment horizontal="left" vertical="top" wrapText="1"/>
      <protection locked="0"/>
    </xf>
    <xf numFmtId="0" fontId="5" fillId="24" borderId="24" xfId="0" applyFont="1" applyFill="1" applyBorder="1" applyAlignment="1" applyProtection="1">
      <alignment horizontal="left" vertical="top" wrapText="1"/>
      <protection locked="0"/>
    </xf>
    <xf numFmtId="0" fontId="5" fillId="24" borderId="23" xfId="0" applyFont="1" applyFill="1" applyBorder="1" applyAlignment="1" applyProtection="1">
      <alignment horizontal="left" vertical="top" wrapText="1"/>
      <protection locked="0"/>
    </xf>
    <xf numFmtId="0" fontId="5" fillId="24" borderId="0" xfId="0" applyFont="1" applyFill="1" applyBorder="1" applyAlignment="1" applyProtection="1">
      <alignment horizontal="left" vertical="top" wrapText="1"/>
      <protection locked="0"/>
    </xf>
    <xf numFmtId="0" fontId="5" fillId="24" borderId="22" xfId="0" applyFont="1" applyFill="1" applyBorder="1" applyAlignment="1" applyProtection="1">
      <alignment horizontal="left" vertical="top" wrapText="1"/>
      <protection locked="0"/>
    </xf>
    <xf numFmtId="0" fontId="5" fillId="24" borderId="18" xfId="0" applyFont="1" applyFill="1" applyBorder="1" applyAlignment="1" applyProtection="1">
      <alignment horizontal="left" vertical="top" wrapText="1"/>
      <protection locked="0"/>
    </xf>
    <xf numFmtId="0" fontId="0" fillId="0" borderId="34" xfId="0" applyBorder="1" applyAlignment="1" applyProtection="1">
      <alignment wrapText="1"/>
      <protection locked="0"/>
    </xf>
    <xf numFmtId="0" fontId="5" fillId="24" borderId="15" xfId="0" applyFont="1" applyFill="1" applyBorder="1" applyAlignment="1" applyProtection="1">
      <alignment horizontal="center" vertical="top" wrapText="1"/>
      <protection locked="0"/>
    </xf>
    <xf numFmtId="0" fontId="5" fillId="24" borderId="18" xfId="0" applyFont="1" applyFill="1" applyBorder="1" applyAlignment="1" applyProtection="1">
      <alignment horizontal="center" vertical="top" wrapText="1"/>
      <protection locked="0"/>
    </xf>
    <xf numFmtId="0" fontId="5" fillId="24" borderId="34" xfId="0" applyFont="1" applyFill="1" applyBorder="1" applyAlignment="1" applyProtection="1">
      <alignment horizontal="center" vertical="top" wrapText="1"/>
      <protection locked="0"/>
    </xf>
    <xf numFmtId="0" fontId="5" fillId="24" borderId="21" xfId="0" applyFont="1" applyFill="1" applyBorder="1" applyAlignment="1" applyProtection="1">
      <alignment horizontal="left" vertical="top" wrapText="1"/>
      <protection locked="0"/>
    </xf>
    <xf numFmtId="0" fontId="5" fillId="24" borderId="20" xfId="0" applyFont="1" applyFill="1" applyBorder="1" applyAlignment="1" applyProtection="1">
      <alignment horizontal="left" vertical="top" wrapText="1"/>
      <protection locked="0"/>
    </xf>
    <xf numFmtId="0" fontId="5" fillId="24" borderId="19" xfId="0" applyFont="1" applyFill="1" applyBorder="1" applyAlignment="1" applyProtection="1">
      <alignment horizontal="left" vertical="top" wrapText="1"/>
      <protection locked="0"/>
    </xf>
    <xf numFmtId="0" fontId="5" fillId="33" borderId="26" xfId="0" applyFont="1" applyFill="1" applyBorder="1" applyAlignment="1" applyProtection="1">
      <alignment horizontal="left" vertical="top" wrapText="1"/>
      <protection/>
    </xf>
    <xf numFmtId="0" fontId="0" fillId="33" borderId="24" xfId="0" applyFont="1" applyFill="1" applyBorder="1" applyAlignment="1" applyProtection="1">
      <alignment horizontal="left" vertical="top" wrapText="1"/>
      <protection/>
    </xf>
    <xf numFmtId="0" fontId="0" fillId="33" borderId="23" xfId="0" applyFont="1" applyFill="1" applyBorder="1" applyAlignment="1" applyProtection="1">
      <alignment horizontal="left" vertical="top" wrapText="1"/>
      <protection/>
    </xf>
    <xf numFmtId="0" fontId="0" fillId="33" borderId="22" xfId="0" applyFont="1" applyFill="1" applyBorder="1" applyAlignment="1" applyProtection="1">
      <alignment horizontal="left" vertical="top" wrapText="1"/>
      <protection/>
    </xf>
    <xf numFmtId="0" fontId="0" fillId="33" borderId="21" xfId="0" applyFont="1" applyFill="1" applyBorder="1" applyAlignment="1" applyProtection="1">
      <alignment horizontal="left" vertical="top" wrapText="1"/>
      <protection/>
    </xf>
    <xf numFmtId="0" fontId="0" fillId="33" borderId="19" xfId="0" applyFont="1" applyFill="1" applyBorder="1" applyAlignment="1" applyProtection="1">
      <alignment horizontal="left" vertical="top" wrapText="1"/>
      <protection/>
    </xf>
    <xf numFmtId="0" fontId="5" fillId="33" borderId="15" xfId="0" applyFont="1" applyFill="1" applyBorder="1" applyAlignment="1" applyProtection="1">
      <alignment horizontal="left" vertical="top" wrapText="1"/>
      <protection/>
    </xf>
    <xf numFmtId="0" fontId="5" fillId="33" borderId="34" xfId="0" applyFont="1" applyFill="1" applyBorder="1" applyAlignment="1" applyProtection="1">
      <alignment horizontal="left" vertical="top" wrapText="1"/>
      <protection/>
    </xf>
    <xf numFmtId="0" fontId="0" fillId="33" borderId="34" xfId="0" applyFont="1" applyFill="1" applyBorder="1" applyAlignment="1" applyProtection="1">
      <alignment horizontal="left" vertical="top" wrapText="1"/>
      <protection/>
    </xf>
    <xf numFmtId="0" fontId="5" fillId="33" borderId="24" xfId="0" applyFont="1" applyFill="1" applyBorder="1" applyAlignment="1" applyProtection="1">
      <alignment horizontal="left" vertical="top" wrapText="1"/>
      <protection/>
    </xf>
    <xf numFmtId="0" fontId="5" fillId="33" borderId="23" xfId="0" applyFont="1" applyFill="1" applyBorder="1" applyAlignment="1" applyProtection="1">
      <alignment horizontal="left" vertical="top" wrapText="1"/>
      <protection/>
    </xf>
    <xf numFmtId="0" fontId="5" fillId="33" borderId="22" xfId="0" applyFont="1" applyFill="1" applyBorder="1" applyAlignment="1" applyProtection="1">
      <alignment horizontal="left" vertical="top" wrapText="1"/>
      <protection/>
    </xf>
    <xf numFmtId="0" fontId="5" fillId="33" borderId="21" xfId="0" applyFont="1" applyFill="1" applyBorder="1" applyAlignment="1" applyProtection="1">
      <alignment horizontal="left" vertical="top" wrapText="1"/>
      <protection/>
    </xf>
    <xf numFmtId="0" fontId="5" fillId="33" borderId="19" xfId="0" applyFont="1" applyFill="1" applyBorder="1" applyAlignment="1" applyProtection="1">
      <alignment horizontal="left" vertical="top" wrapText="1"/>
      <protection/>
    </xf>
    <xf numFmtId="0" fontId="8" fillId="0" borderId="0" xfId="0" applyFont="1" applyAlignment="1" applyProtection="1">
      <alignment horizontal="left" wrapText="1"/>
      <protection/>
    </xf>
    <xf numFmtId="0" fontId="5" fillId="24" borderId="27" xfId="0" applyFont="1" applyFill="1" applyBorder="1" applyAlignment="1" applyProtection="1">
      <alignment horizontal="left" vertical="top" wrapText="1" shrinkToFit="1"/>
      <protection locked="0"/>
    </xf>
    <xf numFmtId="0" fontId="6" fillId="0" borderId="27" xfId="0" applyFont="1" applyBorder="1" applyAlignment="1" applyProtection="1">
      <alignment horizontal="left" vertical="top" wrapText="1"/>
      <protection/>
    </xf>
    <xf numFmtId="0" fontId="3" fillId="0" borderId="0" xfId="0" applyFont="1" applyAlignment="1" applyProtection="1">
      <alignment horizontal="left" vertical="top" wrapText="1"/>
      <protection/>
    </xf>
    <xf numFmtId="0" fontId="5" fillId="24" borderId="34" xfId="0" applyFont="1" applyFill="1" applyBorder="1" applyAlignment="1" applyProtection="1">
      <alignment horizontal="left" vertical="top" wrapText="1"/>
      <protection locked="0"/>
    </xf>
    <xf numFmtId="0" fontId="3" fillId="33" borderId="0" xfId="0" applyFont="1" applyFill="1" applyAlignment="1" applyProtection="1">
      <alignment vertical="top" wrapText="1"/>
      <protection/>
    </xf>
    <xf numFmtId="0" fontId="6" fillId="0" borderId="27" xfId="0" applyFont="1" applyBorder="1" applyAlignment="1" applyProtection="1">
      <alignment horizontal="left" vertical="top"/>
      <protection/>
    </xf>
    <xf numFmtId="0" fontId="5" fillId="24" borderId="27" xfId="0" applyFont="1" applyFill="1" applyBorder="1" applyAlignment="1" applyProtection="1">
      <alignment horizontal="left" vertical="top" wrapText="1"/>
      <protection locked="0"/>
    </xf>
    <xf numFmtId="0" fontId="5" fillId="24" borderId="27" xfId="0" applyFont="1" applyFill="1" applyBorder="1" applyAlignment="1" applyProtection="1">
      <alignment horizontal="left" vertical="top"/>
      <protection locked="0"/>
    </xf>
    <xf numFmtId="0" fontId="6" fillId="0" borderId="15" xfId="0" applyFont="1" applyBorder="1" applyAlignment="1" applyProtection="1">
      <alignment horizontal="left" vertical="top" wrapText="1"/>
      <protection/>
    </xf>
    <xf numFmtId="0" fontId="0" fillId="0" borderId="34" xfId="0" applyBorder="1" applyAlignment="1">
      <alignment horizontal="left" vertical="top" wrapText="1"/>
    </xf>
    <xf numFmtId="0" fontId="6" fillId="0" borderId="18" xfId="0" applyFont="1" applyBorder="1" applyAlignment="1" applyProtection="1">
      <alignment horizontal="left" vertical="top" wrapText="1"/>
      <protection/>
    </xf>
    <xf numFmtId="0" fontId="0" fillId="0" borderId="18" xfId="0" applyBorder="1" applyAlignment="1">
      <alignment horizontal="left" vertical="top"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logas"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aryškinimas 1" xfId="60"/>
    <cellStyle name="Paryškinimas 2" xfId="61"/>
    <cellStyle name="Paryškinimas 3" xfId="62"/>
    <cellStyle name="Paryškinimas 4" xfId="63"/>
    <cellStyle name="Paryškinimas 5" xfId="64"/>
    <cellStyle name="Paryškinimas 6" xfId="65"/>
    <cellStyle name="Pastaba" xfId="66"/>
    <cellStyle name="Percent" xfId="67"/>
    <cellStyle name="Standard 2" xfId="68"/>
    <cellStyle name="Standard_Outline NIMs template 10-09-30" xfId="69"/>
    <cellStyle name="Susietas langelis" xfId="70"/>
    <cellStyle name="Tikrinimo langelis" xfId="71"/>
    <cellStyle name="Title" xfId="72"/>
    <cellStyle name="Total" xfId="73"/>
    <cellStyle name="Warning Text" xfId="74"/>
  </cellStyles>
  <dxfs count="281">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ont>
        <strike/>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ont>
        <strike/>
      </font>
    </dxf>
    <dxf>
      <font>
        <strike/>
      </font>
    </dxf>
    <dxf>
      <font>
        <strike/>
      </font>
    </dxf>
    <dxf>
      <font>
        <strike/>
      </font>
    </dxf>
    <dxf>
      <font>
        <strike/>
      </font>
    </dxf>
    <dxf>
      <font>
        <strike/>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ont>
        <strike/>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ont>
        <strike/>
      </font>
    </dxf>
    <dxf>
      <fill>
        <patternFill patternType="lightUp"/>
      </fill>
    </dxf>
    <dxf>
      <fill>
        <patternFill patternType="lightUp"/>
      </fill>
    </dxf>
    <dxf>
      <fill>
        <patternFill patternType="lightUp"/>
      </fill>
    </dxf>
    <dxf>
      <font>
        <strike/>
      </font>
    </dxf>
    <dxf>
      <font>
        <strike/>
      </font>
    </dxf>
    <dxf>
      <font>
        <strike/>
      </font>
    </dxf>
    <dxf>
      <font>
        <strike/>
      </font>
    </dxf>
    <dxf>
      <font>
        <strike/>
      </font>
    </dxf>
    <dxf>
      <font>
        <strike/>
      </font>
    </dxf>
    <dxf>
      <font>
        <strike/>
      </font>
    </dxf>
    <dxf>
      <font>
        <b/>
        <i val="0"/>
      </font>
    </dxf>
    <dxf>
      <font>
        <strike/>
      </font>
    </dxf>
    <dxf>
      <font>
        <strike/>
      </font>
    </dxf>
    <dxf>
      <font>
        <strike/>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ont>
        <strike/>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ont>
        <strike/>
      </font>
    </dxf>
    <dxf>
      <font>
        <strike/>
      </font>
    </dxf>
    <dxf>
      <font>
        <strike/>
      </font>
    </dxf>
    <dxf>
      <font>
        <strike/>
      </font>
    </dxf>
    <dxf>
      <font>
        <strike/>
      </font>
    </dxf>
    <dxf>
      <font>
        <strike/>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ont>
        <strike/>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ont>
        <strike/>
      </font>
    </dxf>
    <dxf>
      <fill>
        <patternFill patternType="lightUp"/>
      </fill>
    </dxf>
    <dxf>
      <fill>
        <patternFill patternType="lightUp"/>
      </fill>
    </dxf>
    <dxf>
      <fill>
        <patternFill patternType="lightUp"/>
      </fill>
    </dxf>
    <dxf>
      <font>
        <strike/>
      </font>
    </dxf>
    <dxf>
      <font>
        <strike/>
      </font>
    </dxf>
    <dxf>
      <font>
        <strike/>
      </font>
    </dxf>
    <dxf>
      <font>
        <strike/>
      </font>
    </dxf>
    <dxf>
      <font>
        <strike/>
      </font>
    </dxf>
    <dxf>
      <font>
        <strike/>
      </font>
    </dxf>
    <dxf>
      <font>
        <strike/>
      </font>
    </dxf>
    <dxf>
      <font>
        <b/>
        <i val="0"/>
      </font>
    </dxf>
    <dxf>
      <font>
        <strike/>
      </font>
    </dxf>
    <dxf>
      <font>
        <strike/>
      </font>
    </dxf>
    <dxf>
      <font>
        <strike/>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indexed="9"/>
        </patternFill>
      </fill>
    </dxf>
    <dxf>
      <fill>
        <patternFill patternType="lightUp">
          <bgColor indexed="9"/>
        </patternFill>
      </fill>
    </dxf>
    <dxf>
      <fill>
        <patternFill patternType="lightDown"/>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indexed="65"/>
        </patternFill>
      </fill>
    </dxf>
    <dxf>
      <fill>
        <patternFill patternType="lightUp"/>
      </fill>
    </dxf>
    <dxf>
      <fill>
        <patternFill patternType="lightUp">
          <bgColor indexed="65"/>
        </patternFill>
      </fill>
    </dxf>
    <dxf>
      <fill>
        <patternFill patternType="lightUp"/>
      </fill>
    </dxf>
    <dxf>
      <fill>
        <patternFill patternType="lightDown"/>
      </fill>
    </dxf>
    <dxf>
      <fill>
        <patternFill patternType="lightUp"/>
      </fill>
    </dxf>
    <dxf>
      <fill>
        <patternFill patternType="lightUp"/>
      </fill>
    </dxf>
    <dxf>
      <fill>
        <patternFill patternType="lightUp"/>
      </fill>
    </dxf>
    <dxf>
      <fill>
        <patternFill patternType="lightUp">
          <bgColor indexed="65"/>
        </patternFill>
      </fill>
    </dxf>
    <dxf>
      <fill>
        <patternFill patternType="lightUp">
          <bgColor indexed="9"/>
        </patternFill>
      </fill>
    </dxf>
    <dxf>
      <fill>
        <patternFill patternType="lightUp"/>
      </fill>
    </dxf>
    <dxf>
      <font>
        <strike/>
      </font>
    </dxf>
    <dxf>
      <fill>
        <patternFill patternType="lightUp">
          <bgColor indexed="65"/>
        </patternFill>
      </fill>
    </dxf>
    <dxf>
      <fill>
        <patternFill patternType="lightUp">
          <bgColor indexed="65"/>
        </patternFill>
      </fill>
    </dxf>
    <dxf>
      <fill>
        <patternFill patternType="lightUp"/>
      </fill>
    </dxf>
    <dxf>
      <font>
        <strike/>
      </font>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ont>
        <strike/>
      </font>
    </dxf>
    <dxf>
      <fill>
        <patternFill patternType="lightUp"/>
      </fill>
    </dxf>
    <dxf>
      <fill>
        <patternFill patternType="lightDown"/>
      </fill>
    </dxf>
    <dxf>
      <font>
        <strike/>
      </font>
    </dxf>
    <dxf>
      <fill>
        <patternFill patternType="lightUp"/>
      </fill>
    </dxf>
    <dxf>
      <fill>
        <patternFill patternType="lightDown"/>
      </fill>
    </dxf>
    <dxf>
      <font>
        <strike/>
      </font>
    </dxf>
    <dxf>
      <font>
        <strike/>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ont>
        <strike/>
      </font>
    </dxf>
    <dxf>
      <font>
        <strike/>
      </font>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ill>
        <patternFill patternType="lightUp"/>
      </fill>
    </dxf>
    <dxf>
      <fill>
        <patternFill patternType="lightUp">
          <bgColor indexed="9"/>
        </patternFill>
      </fill>
    </dxf>
    <dxf>
      <fill>
        <patternFill patternType="lightUp"/>
      </fill>
    </dxf>
    <dxf>
      <fill>
        <patternFill patternType="lightUp"/>
      </fill>
    </dxf>
    <dxf>
      <fill>
        <patternFill patternType="lightUp"/>
      </fill>
    </dxf>
    <dxf>
      <fill>
        <patternFill patternType="lightUp">
          <bgColor indexed="9"/>
        </patternFill>
      </fill>
    </dxf>
    <dxf>
      <fill>
        <patternFill patternType="lightUp"/>
      </fill>
    </dxf>
    <dxf>
      <fill>
        <patternFill patternType="lightUp"/>
      </fill>
    </dxf>
    <dxf>
      <fill>
        <patternFill patternType="lightUp"/>
      </fill>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ont>
        <strike/>
      </font>
    </dxf>
    <dxf>
      <font>
        <b/>
        <i val="0"/>
      </font>
    </dxf>
    <dxf>
      <font>
        <strike/>
      </font>
    </dxf>
    <dxf>
      <fill>
        <patternFill patternType="lightUp">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JUMP_Guideline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s://eur-lex.europa.eu/eli/reg/2012/601" TargetMode="External" /><Relationship Id="rId3" Type="http://schemas.openxmlformats.org/officeDocument/2006/relationships/hyperlink" Target="http://data.europa.eu/eli/reg_impl/2018/2066/oj" TargetMode="External" /><Relationship Id="rId4" Type="http://schemas.openxmlformats.org/officeDocument/2006/relationships/hyperlink" Target="https://www.icao.int/environmental-protection/CORSIA/Pages/default.aspx" TargetMode="External" /><Relationship Id="rId5" Type="http://schemas.openxmlformats.org/officeDocument/2006/relationships/hyperlink" Target="https://ec.europa.eu/clima/sites/clima/files/ets/monitoring/docs/gd2_guidance_aircraft_en.pdf" TargetMode="External" /><Relationship Id="rId6" Type="http://schemas.openxmlformats.org/officeDocument/2006/relationships/hyperlink" Target="https://www.icao.int/environmental-protection/CORSIA/Pages/state-pairs.aspx" TargetMode="External" /><Relationship Id="rId7" Type="http://schemas.openxmlformats.org/officeDocument/2006/relationships/hyperlink" Target="http://ec.europa.eu/clima/documentation/ets/docs/decision_benchmarking_15_dec_en.pdf." TargetMode="External" /><Relationship Id="rId8" Type="http://schemas.openxmlformats.org/officeDocument/2006/relationships/hyperlink" Target="https://eur-lex.europa.eu/eli/reg/2012/601" TargetMode="External" /><Relationship Id="rId9" Type="http://schemas.openxmlformats.org/officeDocument/2006/relationships/hyperlink" Target="http://data.europa.eu/eli/reg_impl/2018/2066/oj" TargetMode="External" /><Relationship Id="rId10" Type="http://schemas.openxmlformats.org/officeDocument/2006/relationships/hyperlink" Target="https://www.icao.int/environmental-protection/CORSIA/Pages/default.aspx" TargetMode="External" /><Relationship Id="rId11" Type="http://schemas.openxmlformats.org/officeDocument/2006/relationships/hyperlink" Target="https://ec.europa.eu/clima/sites/clima/files/ets/monitoring/docs/gd2_guidance_aircraft_en.pdf" TargetMode="External" /><Relationship Id="rId12" Type="http://schemas.openxmlformats.org/officeDocument/2006/relationships/hyperlink" Target="https://www.icao.int/environmental-protection/CORSIA/Pages/state-pairs.aspx" TargetMode="External" /><Relationship Id="rId13" Type="http://schemas.openxmlformats.org/officeDocument/2006/relationships/hyperlink" Target="https://eur-lex.europa.eu/eli/reg_del/2019/1603/oj" TargetMode="External" /><Relationship Id="rId14" Type="http://schemas.openxmlformats.org/officeDocument/2006/relationships/comments" Target="../comments12.xml" /><Relationship Id="rId15" Type="http://schemas.openxmlformats.org/officeDocument/2006/relationships/vmlDrawing" Target="../drawings/vmlDrawing4.vml" /><Relationship Id="rId16"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s://eur-lex.europa.eu/eli/reg/2012/601" TargetMode="External" /><Relationship Id="rId3" Type="http://schemas.openxmlformats.org/officeDocument/2006/relationships/hyperlink" Target="http://eur-lex.europa.eu/en/index.htm" TargetMode="External" /><Relationship Id="rId4" Type="http://schemas.openxmlformats.org/officeDocument/2006/relationships/hyperlink" Target="http://ec.europa.eu/clima/policies/ets/monitoring/index_en.htm" TargetMode="External" /><Relationship Id="rId5" Type="http://schemas.openxmlformats.org/officeDocument/2006/relationships/hyperlink" Target="http://ec.europa.eu/clima/policies/ets/index_en.htm" TargetMode="External" /><Relationship Id="rId6" Type="http://schemas.openxmlformats.org/officeDocument/2006/relationships/hyperlink" Target="http://ec.europa.eu/clima/policies/transport/aviation/index_en.htm" TargetMode="External" /><Relationship Id="rId7" Type="http://schemas.openxmlformats.org/officeDocument/2006/relationships/hyperlink" Target="https://eur-lex.europa.eu/eli/reg/2012/601" TargetMode="External" /><Relationship Id="rId8" Type="http://schemas.openxmlformats.org/officeDocument/2006/relationships/hyperlink" Target="https://www.icao.int/environmental-protection/CORSIA/Pages/default.aspx" TargetMode="External" /><Relationship Id="rId9" Type="http://schemas.openxmlformats.org/officeDocument/2006/relationships/hyperlink" Target="https://ec.europa.eu/clima/sites/clima/files/ets/monitoring/docs/gd2_guidance_aircraft_en.pdf" TargetMode="External" /><Relationship Id="rId10" Type="http://schemas.openxmlformats.org/officeDocument/2006/relationships/hyperlink" Target="https://eur-lex.europa.eu/legal-content/EN/TXT/?uri=CELEX:02003L0087-20180408" TargetMode="External" /><Relationship Id="rId11" Type="http://schemas.openxmlformats.org/officeDocument/2006/relationships/hyperlink" Target="http://data.europa.eu/eli/reg_impl/2018/2066/oj" TargetMode="External" /><Relationship Id="rId12" Type="http://schemas.openxmlformats.org/officeDocument/2006/relationships/hyperlink" Target="https://eur-lex.europa.eu/eli/reg_del/2019/1603/oj" TargetMode="External" /><Relationship Id="rId13" Type="http://schemas.openxmlformats.org/officeDocument/2006/relationships/hyperlink" Target="https://ec.europa.eu/clima/policies/ets/monitoring_en#tab-0-1" TargetMode="External" /><Relationship Id="rId1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ec.europa.eu/clima/sites/clima/files/ets/monitoring/docs/gd2_guidance_aircraft_en.pdf" TargetMode="External" /><Relationship Id="rId2" Type="http://schemas.openxmlformats.org/officeDocument/2006/relationships/hyperlink" Target="https://www.icao.int/environmental-protection/CORSIA/Pages/state-pairs.aspx" TargetMode="External" /><Relationship Id="rId3" Type="http://schemas.openxmlformats.org/officeDocument/2006/relationships/comments" Target="../comments5.xml" /><Relationship Id="rId4" Type="http://schemas.openxmlformats.org/officeDocument/2006/relationships/vmlDrawing" Target="../drawings/vmlDrawing1.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ec.europa.eu/clima/sites/clima/files/ets/monitoring/docs/gd2_guidance_aircraft_en.pdf" TargetMode="Externa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48"/>
  <sheetViews>
    <sheetView showGridLines="0" tabSelected="1" zoomScaleSheetLayoutView="100" zoomScalePageLayoutView="0" workbookViewId="0" topLeftCell="A1">
      <selection activeCell="A1" sqref="A1"/>
    </sheetView>
  </sheetViews>
  <sheetFormatPr defaultColWidth="11.421875" defaultRowHeight="12.75"/>
  <cols>
    <col min="1" max="1" width="4.7109375" style="23" customWidth="1"/>
    <col min="2" max="10" width="12.7109375" style="23" customWidth="1"/>
    <col min="11" max="16384" width="11.421875" style="23" customWidth="1"/>
  </cols>
  <sheetData>
    <row r="1" spans="2:9" ht="35.25" customHeight="1">
      <c r="B1" s="554" t="str">
        <f>Translations!$B$2</f>
        <v>METINIS IŠMETAMŲJŲ ŠESD STEBĖSENOS PLANAS</v>
      </c>
      <c r="C1" s="555"/>
      <c r="D1" s="555"/>
      <c r="E1" s="555"/>
      <c r="F1" s="555"/>
      <c r="G1" s="555"/>
      <c r="H1" s="555"/>
      <c r="I1" s="555"/>
    </row>
    <row r="2" spans="2:9" ht="65.25" customHeight="1">
      <c r="B2" s="554" t="str">
        <f>Translations!$B$841</f>
        <v>Naudojama jungtinėms ataskaitoms pagal ES ATLPS ir TCAO CORSIA</v>
      </c>
      <c r="C2" s="555"/>
      <c r="D2" s="555"/>
      <c r="E2" s="555"/>
      <c r="F2" s="555"/>
      <c r="G2" s="555"/>
      <c r="H2" s="555"/>
      <c r="I2" s="555"/>
    </row>
    <row r="3" spans="2:9" ht="12.75">
      <c r="B3" s="557" t="str">
        <f>Translations!$B$1019</f>
        <v>2020 m. birželio mėn. atnaujinimas</v>
      </c>
      <c r="C3" s="558"/>
      <c r="D3" s="558"/>
      <c r="E3" s="558"/>
      <c r="F3" s="558"/>
      <c r="G3" s="558"/>
      <c r="H3" s="558"/>
      <c r="I3" s="558"/>
    </row>
    <row r="4" spans="2:10" ht="29.25" customHeight="1">
      <c r="B4" s="556" t="str">
        <f>Translations!$B$3</f>
        <v>TURINYS</v>
      </c>
      <c r="C4" s="548"/>
      <c r="D4" s="548"/>
      <c r="E4" s="548"/>
      <c r="F4" s="548"/>
      <c r="G4" s="548"/>
      <c r="H4" s="548"/>
      <c r="I4" s="548"/>
      <c r="J4" s="67"/>
    </row>
    <row r="5" spans="1:9" ht="12.75">
      <c r="A5" s="68">
        <v>0</v>
      </c>
      <c r="B5" s="543" t="str">
        <f>Translations!$B$4</f>
        <v>Gairės ir sąlygos</v>
      </c>
      <c r="C5" s="543"/>
      <c r="D5" s="543"/>
      <c r="E5" s="543"/>
      <c r="F5" s="543"/>
      <c r="G5" s="543"/>
      <c r="H5" s="543"/>
      <c r="I5" s="543"/>
    </row>
    <row r="6" spans="1:9" ht="12.75">
      <c r="A6" s="68">
        <v>1</v>
      </c>
      <c r="B6" s="543" t="str">
        <f>Translations!$B$5</f>
        <v>Stebėsenos plano versijos</v>
      </c>
      <c r="C6" s="543"/>
      <c r="D6" s="543"/>
      <c r="E6" s="543"/>
      <c r="F6" s="543"/>
      <c r="G6" s="543"/>
      <c r="H6" s="543"/>
      <c r="I6" s="543"/>
    </row>
    <row r="7" spans="1:9" ht="12.75">
      <c r="A7" s="68">
        <v>2</v>
      </c>
      <c r="B7" s="543" t="str">
        <f>Translations!$B$6</f>
        <v>Orlaivio naudotojo identifikavimas</v>
      </c>
      <c r="C7" s="543"/>
      <c r="D7" s="543"/>
      <c r="E7" s="543"/>
      <c r="F7" s="543"/>
      <c r="G7" s="543"/>
      <c r="H7" s="543"/>
      <c r="I7" s="543"/>
    </row>
    <row r="8" spans="1:9" ht="12.75">
      <c r="A8" s="68">
        <v>3</v>
      </c>
      <c r="B8" s="543" t="str">
        <f>Translations!$B$7</f>
        <v>Kontaktiniai duomenys</v>
      </c>
      <c r="C8" s="543"/>
      <c r="D8" s="543"/>
      <c r="E8" s="543"/>
      <c r="F8" s="543"/>
      <c r="G8" s="543"/>
      <c r="H8" s="543"/>
      <c r="I8" s="543"/>
    </row>
    <row r="9" spans="1:9" ht="12.75">
      <c r="A9" s="68">
        <v>4</v>
      </c>
      <c r="B9" s="543" t="str">
        <f>Translations!$B$8</f>
        <v>Taršos šaltiniai ir orlaivių parko charakteristikos</v>
      </c>
      <c r="C9" s="543"/>
      <c r="D9" s="543"/>
      <c r="E9" s="543"/>
      <c r="F9" s="543"/>
      <c r="G9" s="543"/>
      <c r="H9" s="543"/>
      <c r="I9" s="543"/>
    </row>
    <row r="10" spans="1:9" ht="12.75">
      <c r="A10" s="68">
        <v>5</v>
      </c>
      <c r="B10" s="542" t="str">
        <f>Translations!$B$842</f>
        <v>Teisė į supaprastintas procedūras, taikomas mažiesiems teršėjams pagal ES ATLPS</v>
      </c>
      <c r="C10" s="543"/>
      <c r="D10" s="543"/>
      <c r="E10" s="543"/>
      <c r="F10" s="543"/>
      <c r="G10" s="543"/>
      <c r="H10" s="543"/>
      <c r="I10" s="543"/>
    </row>
    <row r="11" spans="1:9" ht="12.75">
      <c r="A11" s="68">
        <v>6</v>
      </c>
      <c r="B11" s="542" t="str">
        <f>Translations!$B$1020</f>
        <v>Papildoma informacija apie CORSIA metodikas ir išmetamų ŠESD kiekio įvertinimo priemonės naudojimą</v>
      </c>
      <c r="C11" s="543"/>
      <c r="D11" s="543"/>
      <c r="E11" s="543"/>
      <c r="F11" s="543"/>
      <c r="G11" s="543"/>
      <c r="H11" s="543"/>
      <c r="I11" s="543"/>
    </row>
    <row r="12" spans="1:9" ht="12.75">
      <c r="A12" s="68">
        <v>7</v>
      </c>
      <c r="B12" s="542" t="str">
        <f>Translations!$B$10</f>
        <v>Veiklos duomenys</v>
      </c>
      <c r="C12" s="543"/>
      <c r="D12" s="543"/>
      <c r="E12" s="543"/>
      <c r="F12" s="543"/>
      <c r="G12" s="543"/>
      <c r="H12" s="543"/>
      <c r="I12" s="543"/>
    </row>
    <row r="13" spans="1:9" ht="12.75">
      <c r="A13" s="68">
        <v>8</v>
      </c>
      <c r="B13" s="542" t="str">
        <f>Translations!$B$12</f>
        <v>Išmetamųjų teršalų faktoriai</v>
      </c>
      <c r="C13" s="543"/>
      <c r="D13" s="543"/>
      <c r="E13" s="543"/>
      <c r="F13" s="543"/>
      <c r="G13" s="543"/>
      <c r="H13" s="543"/>
      <c r="I13" s="543"/>
    </row>
    <row r="14" spans="1:9" ht="12.75">
      <c r="A14" s="68">
        <v>9</v>
      </c>
      <c r="B14" s="542" t="str">
        <f>Translations!$B$844</f>
        <v>CORSIA reikalavimus atitinkančių degalų kiekio stebėsena</v>
      </c>
      <c r="C14" s="543"/>
      <c r="D14" s="543"/>
      <c r="E14" s="543"/>
      <c r="F14" s="543"/>
      <c r="G14" s="543"/>
      <c r="H14" s="543"/>
      <c r="I14" s="543"/>
    </row>
    <row r="15" spans="1:9" ht="12.75">
      <c r="A15" s="68">
        <v>10</v>
      </c>
      <c r="B15" s="542" t="str">
        <f>Translations!$B$845</f>
        <v>Supaprastintas skaičiavimas pagal ES ATLPS</v>
      </c>
      <c r="C15" s="543"/>
      <c r="D15" s="543"/>
      <c r="E15" s="543"/>
      <c r="F15" s="543"/>
      <c r="G15" s="543"/>
      <c r="H15" s="543"/>
      <c r="I15" s="543"/>
    </row>
    <row r="16" spans="1:9" ht="12.75">
      <c r="A16" s="68">
        <v>11</v>
      </c>
      <c r="B16" s="542" t="str">
        <f>Translations!$B$14</f>
        <v>Trūkstami duomenys</v>
      </c>
      <c r="C16" s="543"/>
      <c r="D16" s="543"/>
      <c r="E16" s="543"/>
      <c r="F16" s="543"/>
      <c r="G16" s="543"/>
      <c r="H16" s="543"/>
      <c r="I16" s="543"/>
    </row>
    <row r="17" spans="1:9" ht="12.75">
      <c r="A17" s="68">
        <v>12</v>
      </c>
      <c r="B17" s="543" t="str">
        <f>Translations!$B$15</f>
        <v>Valdymas</v>
      </c>
      <c r="C17" s="543"/>
      <c r="D17" s="543"/>
      <c r="E17" s="543"/>
      <c r="F17" s="543"/>
      <c r="G17" s="543"/>
      <c r="H17" s="543"/>
      <c r="I17" s="543"/>
    </row>
    <row r="18" spans="1:9" ht="12.75">
      <c r="A18" s="68">
        <v>13</v>
      </c>
      <c r="B18" s="542" t="str">
        <f>Translations!$B$16</f>
        <v>Duomenų srauto valdymo veikla</v>
      </c>
      <c r="C18" s="542"/>
      <c r="D18" s="543"/>
      <c r="E18" s="543"/>
      <c r="F18" s="543"/>
      <c r="G18" s="543"/>
      <c r="H18" s="543"/>
      <c r="I18" s="543"/>
    </row>
    <row r="19" spans="1:9" ht="12.75">
      <c r="A19" s="68">
        <v>14</v>
      </c>
      <c r="B19" s="542" t="str">
        <f>Translations!$B$17</f>
        <v>Kontrolė</v>
      </c>
      <c r="C19" s="542"/>
      <c r="D19" s="543"/>
      <c r="E19" s="543"/>
      <c r="F19" s="543"/>
      <c r="G19" s="543"/>
      <c r="H19" s="543"/>
      <c r="I19" s="543"/>
    </row>
    <row r="20" spans="1:9" ht="12.75">
      <c r="A20" s="68">
        <v>15</v>
      </c>
      <c r="B20" s="543" t="str">
        <f>Translations!$B$18</f>
        <v>Vartojamų sąvokų ir santrumpų sąrašas</v>
      </c>
      <c r="C20" s="543"/>
      <c r="D20" s="543"/>
      <c r="E20" s="543"/>
      <c r="F20" s="543"/>
      <c r="G20" s="543"/>
      <c r="H20" s="543"/>
      <c r="I20" s="543"/>
    </row>
    <row r="21" spans="1:9" ht="12.75">
      <c r="A21" s="68">
        <v>16</v>
      </c>
      <c r="B21" s="543" t="str">
        <f>Translations!$B$19</f>
        <v>Papildoma informacija</v>
      </c>
      <c r="C21" s="543"/>
      <c r="D21" s="543"/>
      <c r="E21" s="543"/>
      <c r="F21" s="543"/>
      <c r="G21" s="543"/>
      <c r="H21" s="543"/>
      <c r="I21" s="543"/>
    </row>
    <row r="22" spans="1:9" ht="12.75">
      <c r="A22" s="68">
        <v>17</v>
      </c>
      <c r="B22" s="543" t="str">
        <f>Translations!$B$20</f>
        <v>Kita valstybei narei būdinga informacija</v>
      </c>
      <c r="C22" s="543"/>
      <c r="D22" s="543"/>
      <c r="E22" s="543"/>
      <c r="F22" s="543"/>
      <c r="G22" s="543"/>
      <c r="H22" s="543"/>
      <c r="I22" s="543"/>
    </row>
    <row r="23" ht="12.75">
      <c r="A23" s="68"/>
    </row>
    <row r="24" ht="12.75">
      <c r="A24" s="68"/>
    </row>
    <row r="25" spans="2:9" ht="13.5" thickBot="1">
      <c r="B25" s="561" t="str">
        <f>Translations!$B$21</f>
        <v>Informacija apie šį failą</v>
      </c>
      <c r="C25" s="548"/>
      <c r="D25" s="548"/>
      <c r="E25" s="548"/>
      <c r="F25" s="548"/>
      <c r="G25" s="548"/>
      <c r="H25" s="548"/>
      <c r="I25" s="548"/>
    </row>
    <row r="26" spans="2:9" s="26" customFormat="1" ht="12.75" customHeight="1">
      <c r="B26" s="552" t="str">
        <f>Translations!$B$22</f>
        <v>Šį stebėsenos planą pateikė</v>
      </c>
      <c r="C26" s="548"/>
      <c r="D26" s="548"/>
      <c r="E26" s="553"/>
      <c r="F26" s="27">
        <f>IF(ISBLANK('Veiklos aprašymas'!I7),"",'Veiklos aprašymas'!I7)</f>
      </c>
      <c r="G26" s="28"/>
      <c r="H26" s="28"/>
      <c r="I26" s="29"/>
    </row>
    <row r="27" spans="2:9" s="26" customFormat="1" ht="27" customHeight="1">
      <c r="B27" s="559" t="str">
        <f>Translations!$B$23</f>
        <v>Orlaivio naudotojo unikalus identifikatorius (CMMT (angl. CRCO) Nr.):</v>
      </c>
      <c r="C27" s="548"/>
      <c r="D27" s="548"/>
      <c r="E27" s="553"/>
      <c r="F27" s="30">
        <f>IF(ISBLANK('Veiklos aprašymas'!I12),"",'Veiklos aprašymas'!I12)</f>
      </c>
      <c r="G27" s="31"/>
      <c r="H27" s="31"/>
      <c r="I27" s="32"/>
    </row>
    <row r="28" spans="2:9" s="26" customFormat="1" ht="12.75">
      <c r="B28" s="560" t="str">
        <f>Translations!$B$24</f>
        <v>Šio stebėsenos plano versijos numeris</v>
      </c>
      <c r="C28" s="548"/>
      <c r="D28" s="548"/>
      <c r="E28" s="553"/>
      <c r="F28" s="414">
        <f>IF(ISBLANK('Veiklos aprašymas'!I18),"",'Veiklos aprašymas'!I18)</f>
      </c>
      <c r="G28" s="31"/>
      <c r="H28" s="31"/>
      <c r="I28" s="32"/>
    </row>
    <row r="29" spans="2:11" ht="13.5" thickBot="1">
      <c r="B29" s="136" t="str">
        <f>Translations!$B$846</f>
        <v>Šis stebėsenos planas naudojamas CORSIA:</v>
      </c>
      <c r="F29" s="415">
        <f>IF('Veiklos aprašymas'!$K$64="","",'Veiklos aprašymas'!$K$64)</f>
      </c>
      <c r="G29" s="33"/>
      <c r="H29" s="33"/>
      <c r="I29" s="34"/>
      <c r="K29" s="26"/>
    </row>
    <row r="30" ht="12.75">
      <c r="A30" s="68"/>
    </row>
    <row r="31" spans="2:9" ht="12.75">
      <c r="B31" s="547" t="str">
        <f>Translations!$B$25</f>
        <v>Jei jūsų kompetentinga institucija reikalauja pateikti pasirašytą popierinę stebėsenos plano kopiją, prašome pasirašyti toliau parašui skirtoje vietoje:</v>
      </c>
      <c r="C31" s="547"/>
      <c r="D31" s="547"/>
      <c r="E31" s="547"/>
      <c r="F31" s="547"/>
      <c r="G31" s="547"/>
      <c r="H31" s="548"/>
      <c r="I31" s="548"/>
    </row>
    <row r="32" spans="2:9" ht="12.75">
      <c r="B32" s="547"/>
      <c r="C32" s="547"/>
      <c r="D32" s="547"/>
      <c r="E32" s="547"/>
      <c r="F32" s="547"/>
      <c r="G32" s="547"/>
      <c r="H32" s="548"/>
      <c r="I32" s="548"/>
    </row>
    <row r="38" spans="2:7" ht="13.5" thickBot="1">
      <c r="B38" s="66"/>
      <c r="D38" s="66"/>
      <c r="E38" s="66"/>
      <c r="F38" s="70"/>
      <c r="G38" s="70"/>
    </row>
    <row r="39" spans="2:9" ht="12.75">
      <c r="B39" s="546" t="str">
        <f>Translations!$B$26</f>
        <v>Data</v>
      </c>
      <c r="C39" s="546"/>
      <c r="D39" s="546"/>
      <c r="E39" s="66"/>
      <c r="F39" s="544" t="str">
        <f>Translations!$B$27</f>
        <v>Teisiškai atsakingo asmens 
pavardė ir parašas</v>
      </c>
      <c r="G39" s="544"/>
      <c r="H39" s="544"/>
      <c r="I39" s="544"/>
    </row>
    <row r="40" spans="6:9" ht="12.75">
      <c r="F40" s="545"/>
      <c r="G40" s="545"/>
      <c r="H40" s="545"/>
      <c r="I40" s="545"/>
    </row>
    <row r="44" spans="1:9" ht="13.5" thickBot="1">
      <c r="A44" s="68"/>
      <c r="B44" s="561" t="str">
        <f>Translations!$B$28</f>
        <v>Šablono versijos informacija</v>
      </c>
      <c r="C44" s="548"/>
      <c r="D44" s="548"/>
      <c r="E44" s="548"/>
      <c r="F44" s="548"/>
      <c r="G44" s="548"/>
      <c r="H44" s="548"/>
      <c r="I44" s="548"/>
    </row>
    <row r="45" spans="2:7" ht="12.75">
      <c r="B45" s="71" t="str">
        <f>Translations!$B$29</f>
        <v>Šabloną pateikė</v>
      </c>
      <c r="C45" s="72"/>
      <c r="D45" s="72"/>
      <c r="E45" s="549" t="str">
        <f>VersionDocumentation!B4</f>
        <v>European Commission</v>
      </c>
      <c r="F45" s="550"/>
      <c r="G45" s="551"/>
    </row>
    <row r="46" spans="2:7" ht="12.75">
      <c r="B46" s="73" t="str">
        <f>Translations!$B$30</f>
        <v>Paskelbimo data</v>
      </c>
      <c r="C46" s="74"/>
      <c r="D46" s="75"/>
      <c r="E46" s="76">
        <f>VersionDocumentation!B3</f>
        <v>44006</v>
      </c>
      <c r="F46" s="6"/>
      <c r="G46" s="4"/>
    </row>
    <row r="47" spans="2:7" ht="12.75">
      <c r="B47" s="73" t="str">
        <f>Translations!$B$31</f>
        <v>Kalba</v>
      </c>
      <c r="C47" s="75"/>
      <c r="D47" s="75"/>
      <c r="E47" s="3" t="str">
        <f>VersionDocumentation!B5</f>
        <v>Lithuanian</v>
      </c>
      <c r="F47" s="6"/>
      <c r="G47" s="4"/>
    </row>
    <row r="48" spans="2:7" ht="13.5" thickBot="1">
      <c r="B48" s="77" t="str">
        <f>Translations!$B$32</f>
        <v>Failo pavadinimas</v>
      </c>
      <c r="C48" s="78"/>
      <c r="D48" s="78"/>
      <c r="E48" s="2" t="str">
        <f>VersionDocumentation!C3</f>
        <v>MP ETS+CORSIA_COM_lt_240620.xls</v>
      </c>
      <c r="F48" s="1"/>
      <c r="G48" s="5"/>
    </row>
  </sheetData>
  <sheetProtection sheet="1" objects="1" scenarios="1" formatCells="0" formatColumns="0" formatRows="0" insertColumns="0" insertRows="0"/>
  <mergeCells count="34">
    <mergeCell ref="B27:E27"/>
    <mergeCell ref="B28:E28"/>
    <mergeCell ref="B44:I44"/>
    <mergeCell ref="B18:I18"/>
    <mergeCell ref="B19:I19"/>
    <mergeCell ref="B20:I20"/>
    <mergeCell ref="B21:I21"/>
    <mergeCell ref="B22:I22"/>
    <mergeCell ref="B25:I25"/>
    <mergeCell ref="B9:I9"/>
    <mergeCell ref="B10:I10"/>
    <mergeCell ref="B12:I12"/>
    <mergeCell ref="B13:I13"/>
    <mergeCell ref="B15:I15"/>
    <mergeCell ref="B11:I11"/>
    <mergeCell ref="B14:I14"/>
    <mergeCell ref="B1:I1"/>
    <mergeCell ref="B4:I4"/>
    <mergeCell ref="B5:I5"/>
    <mergeCell ref="B6:I6"/>
    <mergeCell ref="B7:I7"/>
    <mergeCell ref="B8:I8"/>
    <mergeCell ref="B2:I2"/>
    <mergeCell ref="B3:I3"/>
    <mergeCell ref="F46:G46"/>
    <mergeCell ref="E47:G47"/>
    <mergeCell ref="E48:G48"/>
    <mergeCell ref="B16:I16"/>
    <mergeCell ref="B17:I17"/>
    <mergeCell ref="F39:I40"/>
    <mergeCell ref="B39:D39"/>
    <mergeCell ref="B31:I32"/>
    <mergeCell ref="E45:G45"/>
    <mergeCell ref="B26:E26"/>
  </mergeCells>
  <hyperlinks>
    <hyperlink ref="B5" location="'Guidelines and conditions'!A1" display="Guidelines and conditions"/>
    <hyperlink ref="B6" location="'List of MP versions'!A1" display="List of Monitoring Plan versions"/>
    <hyperlink ref="B7" location="'Identification and description'!H6" display="Identification of the aircraft operator"/>
    <hyperlink ref="B8" location="'Identification and description'!H145" display="Contact details"/>
    <hyperlink ref="B9" location="'Emission sources'!F8" display="Emission sources"/>
    <hyperlink ref="B17" location="Management!C10" display="Management"/>
    <hyperlink ref="B20" location="Management!A43" display="List of definitions and abreviations used"/>
    <hyperlink ref="B21" location="Management!A54" display="Additional information"/>
    <hyperlink ref="B22" location="Management!A54" display="Additional information"/>
    <hyperlink ref="B8:C8" location="'Identification and description'!A1" display="Contact details"/>
    <hyperlink ref="B22:C22" location="'MS specific content'!A1" display="Member State specific further information"/>
    <hyperlink ref="B10" location="'Emission sources'!B89" display="Eligibility for simplified approaches"/>
    <hyperlink ref="B12" location="Calculation!A1" display="Activity data"/>
    <hyperlink ref="B13" location="Calculation!A150" display="Emission factors"/>
    <hyperlink ref="B15" location="'Simplified calculation'!A1" display="Simplified calculation of CO2 emissions"/>
    <hyperlink ref="B16" location="'Simplified calculation'!A27" display="Data Gaps"/>
    <hyperlink ref="B7:C7" location="'Identification and description'!A1" display="Identification of the aircraft operator"/>
    <hyperlink ref="B9:C9" location="'Emission sources'!A1" display="Emission sources and fleet characteristics"/>
    <hyperlink ref="B17:C17" location="Management!A1" display="Management"/>
    <hyperlink ref="B18" location="Management!C10" display="Management"/>
    <hyperlink ref="B18:C18" location="Management!A1" display="Management"/>
    <hyperlink ref="B19" location="Management!C10" display="Management"/>
    <hyperlink ref="B19:C19" location="Management!A1" display="Management"/>
    <hyperlink ref="B6:I6" location="JUMP_1_MPversions" display="JUMP_1_MPversions"/>
    <hyperlink ref="B8:I8" location="JUMP_3_Contact" display="JUMP_3_Contact"/>
    <hyperlink ref="B10:I10" location="JUMP_5_EligibilitySET" display="Eligibility for simplified procedures for small emitters under the EU ETS"/>
    <hyperlink ref="B13:I13" location="JUMP_8_EF" display="JUMP_8_EF"/>
    <hyperlink ref="B16:I16" location="JUMP_11_DataGaps" display="JUMP_11_DataGaps"/>
    <hyperlink ref="B18:I18" location="JUMP_13_DataFlow" display="JUMP_13_DataFlow"/>
    <hyperlink ref="B19:I19" location="JUMP_14_ControlActivities" display="JUMP_14_ControlActivities"/>
    <hyperlink ref="B20:I20" location="JUMP_15_DefAndAbbrev" display="JUMP_15_DefAndAbbrev"/>
    <hyperlink ref="B21:I21" location="JUMP_16_AddInfo" display="JUMP_16_AddInfo"/>
    <hyperlink ref="B7:I7" location="JUMP_2_Identification" display="JUMP_2_Identification"/>
    <hyperlink ref="B9:I9" location="JUMP_4_operations" display="JUMP_4_operations"/>
    <hyperlink ref="B12:I12" location="JUMP_7_ActivityData" display="JUMP_7_ActivityData"/>
    <hyperlink ref="B11:I11" location="JUMP_6_CERTinfo" display="Additional information on CORSIA methodologies"/>
    <hyperlink ref="B14:I14" location="JUMP_9_CORSIAeligibFuels" display="Monitoring of CORSIA eligible fuels claims"/>
    <hyperlink ref="B5:I5" r:id="rId1" display="JUMP_Guidelines"/>
    <hyperlink ref="B15:I15" location="JUMP_10_EUETS_SET" display="Simplified calculation under the EU ETS"/>
    <hyperlink ref="B17:I17" location="JUMP_12_Management" display="JUMP_12_Management"/>
    <hyperlink ref="B22:I22" location="JUMP_17_MSspecific" display="JUMP_17_MSspecific"/>
  </hyperlinks>
  <printOptions/>
  <pageMargins left="0.7874015748031497" right="0.7874015748031497" top="0.7874015748031497" bottom="0.7874015748031497" header="0.3937007874015748" footer="0.3937007874015748"/>
  <pageSetup fitToHeight="1" fitToWidth="1" horizontalDpi="600" verticalDpi="600" orientation="portrait" paperSize="9" scale="80" r:id="rId2"/>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sheetPr>
    <tabColor indexed="10"/>
    <pageSetUpPr fitToPage="1"/>
  </sheetPr>
  <dimension ref="A1:C635"/>
  <sheetViews>
    <sheetView zoomScale="110" zoomScaleNormal="110" zoomScalePageLayoutView="0" workbookViewId="0" topLeftCell="A1">
      <selection activeCell="A1" sqref="A1"/>
    </sheetView>
  </sheetViews>
  <sheetFormatPr defaultColWidth="11.421875" defaultRowHeight="12.75"/>
  <cols>
    <col min="1" max="1" width="23.140625" style="23" customWidth="1"/>
    <col min="2" max="16384" width="11.421875" style="23" customWidth="1"/>
  </cols>
  <sheetData>
    <row r="1" ht="12.75">
      <c r="A1" s="238" t="s">
        <v>300</v>
      </c>
    </row>
    <row r="2" ht="12.75">
      <c r="A2" s="239" t="str">
        <f>Translations!$B$368</f>
        <v>Prašome pasirinkti</v>
      </c>
    </row>
    <row r="3" ht="12.75">
      <c r="A3" s="239" t="str">
        <f>Translations!$B$369</f>
        <v>Austrija</v>
      </c>
    </row>
    <row r="4" ht="12.75">
      <c r="A4" s="239" t="str">
        <f>Translations!$B$370</f>
        <v>Belgija</v>
      </c>
    </row>
    <row r="5" ht="12.75">
      <c r="A5" s="239" t="str">
        <f>Translations!$B$371</f>
        <v>Bulgarija</v>
      </c>
    </row>
    <row r="6" ht="12.75">
      <c r="A6" s="239" t="str">
        <f>Translations!$B$372</f>
        <v>Kroatija</v>
      </c>
    </row>
    <row r="7" ht="12.75">
      <c r="A7" s="239" t="str">
        <f>Translations!$B$373</f>
        <v>Kipras</v>
      </c>
    </row>
    <row r="8" ht="12.75">
      <c r="A8" s="239" t="str">
        <f>Translations!$B$374</f>
        <v>Čekija</v>
      </c>
    </row>
    <row r="9" ht="12.75">
      <c r="A9" s="239" t="str">
        <f>Translations!$B$375</f>
        <v>Danija</v>
      </c>
    </row>
    <row r="10" ht="12.75">
      <c r="A10" s="239" t="str">
        <f>Translations!$B$376</f>
        <v>Estija</v>
      </c>
    </row>
    <row r="11" ht="12.75">
      <c r="A11" s="239" t="str">
        <f>Translations!$B$377</f>
        <v>Suomija</v>
      </c>
    </row>
    <row r="12" ht="12.75">
      <c r="A12" s="239" t="str">
        <f>Translations!$B$378</f>
        <v>Prancūzija</v>
      </c>
    </row>
    <row r="13" ht="12.75">
      <c r="A13" s="239" t="str">
        <f>Translations!$B$379</f>
        <v>Vokietija</v>
      </c>
    </row>
    <row r="14" ht="12.75">
      <c r="A14" s="239" t="str">
        <f>Translations!$B$380</f>
        <v>Graikija</v>
      </c>
    </row>
    <row r="15" ht="12.75">
      <c r="A15" s="239" t="str">
        <f>Translations!$B$381</f>
        <v>Vengrija</v>
      </c>
    </row>
    <row r="16" ht="12.75">
      <c r="A16" s="240" t="str">
        <f>Translations!$B$382</f>
        <v>Islandija </v>
      </c>
    </row>
    <row r="17" ht="12.75">
      <c r="A17" s="239" t="str">
        <f>Translations!$B$383</f>
        <v>Airija</v>
      </c>
    </row>
    <row r="18" ht="12.75">
      <c r="A18" s="239" t="str">
        <f>Translations!$B$384</f>
        <v>Italija</v>
      </c>
    </row>
    <row r="19" ht="12.75">
      <c r="A19" s="239" t="str">
        <f>Translations!$B$385</f>
        <v>Latvija</v>
      </c>
    </row>
    <row r="20" ht="12.75">
      <c r="A20" s="239" t="str">
        <f>Translations!$B$386</f>
        <v>Lichtenšteinas</v>
      </c>
    </row>
    <row r="21" ht="12.75">
      <c r="A21" s="239" t="str">
        <f>Translations!$B$387</f>
        <v>Lietuva</v>
      </c>
    </row>
    <row r="22" ht="12.75">
      <c r="A22" s="239" t="str">
        <f>Translations!$B$388</f>
        <v>Liuksemburgas</v>
      </c>
    </row>
    <row r="23" ht="12.75">
      <c r="A23" s="239" t="str">
        <f>Translations!$B$389</f>
        <v>Malta</v>
      </c>
    </row>
    <row r="24" ht="12.75">
      <c r="A24" s="239" t="str">
        <f>Translations!$B$390</f>
        <v>Nyderlandai</v>
      </c>
    </row>
    <row r="25" ht="12.75">
      <c r="A25" s="240" t="str">
        <f>Translations!$B$391</f>
        <v>Norvegija </v>
      </c>
    </row>
    <row r="26" ht="12.75">
      <c r="A26" s="239" t="str">
        <f>Translations!$B$392</f>
        <v>Lenkija</v>
      </c>
    </row>
    <row r="27" ht="12.75">
      <c r="A27" s="239" t="str">
        <f>Translations!$B$393</f>
        <v>Portugalija</v>
      </c>
    </row>
    <row r="28" ht="12.75">
      <c r="A28" s="239" t="str">
        <f>Translations!$B$394</f>
        <v>Rumunija</v>
      </c>
    </row>
    <row r="29" ht="12.75">
      <c r="A29" s="239" t="str">
        <f>Translations!$B$395</f>
        <v>Slovakija</v>
      </c>
    </row>
    <row r="30" ht="12.75">
      <c r="A30" s="239" t="str">
        <f>Translations!$B$396</f>
        <v>Slovėnija</v>
      </c>
    </row>
    <row r="31" ht="12.75">
      <c r="A31" s="239" t="str">
        <f>Translations!$B$397</f>
        <v>Ispanija</v>
      </c>
    </row>
    <row r="32" ht="12.75">
      <c r="A32" s="239" t="str">
        <f>Translations!$B$398</f>
        <v>Švedija</v>
      </c>
    </row>
    <row r="33" ht="12.75">
      <c r="A33" s="239" t="str">
        <f>Translations!$B$399</f>
        <v>Jungtinė Karalystė</v>
      </c>
    </row>
    <row r="34" ht="12.75"/>
    <row r="35" ht="12.75"/>
    <row r="36" ht="12.75">
      <c r="A36" s="80" t="s">
        <v>373</v>
      </c>
    </row>
    <row r="37" ht="12.75">
      <c r="A37" s="239" t="str">
        <f>Translations!$B$368</f>
        <v>Prašome pasirinkti</v>
      </c>
    </row>
    <row r="38" ht="12.75">
      <c r="A38" s="239"/>
    </row>
    <row r="39" ht="12.75">
      <c r="A39" s="239" t="str">
        <f>Translations!$B$400</f>
        <v>Afganistanas</v>
      </c>
    </row>
    <row r="40" ht="12.75">
      <c r="A40" s="239" t="str">
        <f>Translations!$B$401</f>
        <v>Albanija</v>
      </c>
    </row>
    <row r="41" ht="12.75">
      <c r="A41" s="239" t="str">
        <f>Translations!$B$402</f>
        <v>Alžyras</v>
      </c>
    </row>
    <row r="42" ht="12.75">
      <c r="A42" s="239" t="str">
        <f>Translations!$B$403</f>
        <v>Amerikos Samoa</v>
      </c>
    </row>
    <row r="43" ht="12.75">
      <c r="A43" s="239" t="str">
        <f>Translations!$B$404</f>
        <v>Andora</v>
      </c>
    </row>
    <row r="44" ht="12.75">
      <c r="A44" s="239" t="str">
        <f>Translations!$B$405</f>
        <v>Angola</v>
      </c>
    </row>
    <row r="45" ht="12.75">
      <c r="A45" s="239" t="str">
        <f>Translations!$B$406</f>
        <v>Angila</v>
      </c>
    </row>
    <row r="46" ht="12.75">
      <c r="A46" s="239" t="str">
        <f>Translations!$B$407</f>
        <v>Antigva ir Barbuda</v>
      </c>
    </row>
    <row r="47" ht="12.75">
      <c r="A47" s="239" t="str">
        <f>Translations!$B$408</f>
        <v>Argentina</v>
      </c>
    </row>
    <row r="48" ht="12.75">
      <c r="A48" s="239" t="str">
        <f>Translations!$B$409</f>
        <v>Armėnija</v>
      </c>
    </row>
    <row r="49" ht="12.75">
      <c r="A49" s="239" t="str">
        <f>Translations!$B$410</f>
        <v>Aruba</v>
      </c>
    </row>
    <row r="50" ht="12.75">
      <c r="A50" s="239" t="str">
        <f>Translations!$B$411</f>
        <v>Australija</v>
      </c>
    </row>
    <row r="51" ht="12.75">
      <c r="A51" s="239" t="str">
        <f>Translations!$B$369</f>
        <v>Austrija</v>
      </c>
    </row>
    <row r="52" ht="12.75">
      <c r="A52" s="239" t="str">
        <f>Translations!$B$412</f>
        <v>Azerbaidžanas</v>
      </c>
    </row>
    <row r="53" ht="12.75">
      <c r="A53" s="239" t="str">
        <f>Translations!$B$413</f>
        <v>Bahamos</v>
      </c>
    </row>
    <row r="54" ht="12.75">
      <c r="A54" s="239" t="str">
        <f>Translations!$B$414</f>
        <v>Bahreinas</v>
      </c>
    </row>
    <row r="55" ht="12.75">
      <c r="A55" s="239" t="str">
        <f>Translations!$B$415</f>
        <v>Bangladešas</v>
      </c>
    </row>
    <row r="56" ht="12.75">
      <c r="A56" s="239" t="str">
        <f>Translations!$B$416</f>
        <v>Barbadosas</v>
      </c>
    </row>
    <row r="57" ht="12.75">
      <c r="A57" s="239" t="str">
        <f>Translations!$B$417</f>
        <v>Baltarusija</v>
      </c>
    </row>
    <row r="58" ht="12.75">
      <c r="A58" s="239" t="str">
        <f>Translations!$B$370</f>
        <v>Belgija</v>
      </c>
    </row>
    <row r="59" ht="12.75">
      <c r="A59" s="239" t="str">
        <f>Translations!$B$418</f>
        <v>Belizas</v>
      </c>
    </row>
    <row r="60" ht="12.75">
      <c r="A60" s="239" t="str">
        <f>Translations!$B$419</f>
        <v>Beninas</v>
      </c>
    </row>
    <row r="61" ht="12.75">
      <c r="A61" s="239" t="str">
        <f>Translations!$B$420</f>
        <v>Bermudų salos</v>
      </c>
    </row>
    <row r="62" ht="12.75">
      <c r="A62" s="239" t="str">
        <f>Translations!$B$421</f>
        <v>Butanas</v>
      </c>
    </row>
    <row r="63" ht="12.75">
      <c r="A63" s="239" t="str">
        <f>Translations!$B$422</f>
        <v>Bolivijos Daugiatautė Valstybė</v>
      </c>
    </row>
    <row r="64" ht="12.75">
      <c r="A64" s="239" t="str">
        <f>Translations!$B$423</f>
        <v>Bosnija ir Hercegovina</v>
      </c>
    </row>
    <row r="65" ht="12.75">
      <c r="A65" s="239" t="str">
        <f>Translations!$B$424</f>
        <v>Botsvana</v>
      </c>
    </row>
    <row r="66" ht="12.75">
      <c r="A66" s="239" t="str">
        <f>Translations!$B$425</f>
        <v>Brazilija</v>
      </c>
    </row>
    <row r="67" ht="12.75">
      <c r="A67" s="239" t="str">
        <f>Translations!$B$427</f>
        <v>Brunėjaus Darusalamas</v>
      </c>
    </row>
    <row r="68" ht="12.75">
      <c r="A68" s="239" t="str">
        <f>Translations!$B$371</f>
        <v>Bulgarija</v>
      </c>
    </row>
    <row r="69" ht="12.75">
      <c r="A69" s="239" t="str">
        <f>Translations!$B$428</f>
        <v>Burkina Fasas</v>
      </c>
    </row>
    <row r="70" ht="12.75">
      <c r="A70" s="239" t="str">
        <f>Translations!$B$429</f>
        <v>Burundis</v>
      </c>
    </row>
    <row r="71" ht="12.75">
      <c r="A71" s="239" t="str">
        <f>Translations!$B$430</f>
        <v>Kambodža</v>
      </c>
    </row>
    <row r="72" ht="12.75">
      <c r="A72" s="239" t="str">
        <f>Translations!$B$431</f>
        <v>Kamerūnas</v>
      </c>
    </row>
    <row r="73" ht="12.75">
      <c r="A73" s="239" t="str">
        <f>Translations!$B$432</f>
        <v>Kanada</v>
      </c>
    </row>
    <row r="74" ht="12.75">
      <c r="A74" s="239" t="str">
        <f>Translations!$B$433</f>
        <v>Žaliojo Kyšulio Respublika</v>
      </c>
    </row>
    <row r="75" ht="12.75">
      <c r="A75" s="239" t="str">
        <f>Translations!$B$434</f>
        <v>Kaimanų salos</v>
      </c>
    </row>
    <row r="76" ht="12.75">
      <c r="A76" s="239" t="str">
        <f>Translations!$B$435</f>
        <v>Centrinės Afrikos Respublika</v>
      </c>
    </row>
    <row r="77" ht="12.75">
      <c r="A77" s="239" t="str">
        <f>Translations!$B$436</f>
        <v>Čadas</v>
      </c>
    </row>
    <row r="78" ht="12.75">
      <c r="A78" s="239" t="str">
        <f>Translations!$B$437</f>
        <v>Normandijos salos</v>
      </c>
    </row>
    <row r="79" ht="12.75">
      <c r="A79" s="239" t="str">
        <f>Translations!$B$438</f>
        <v>Čilė</v>
      </c>
    </row>
    <row r="80" ht="12.75">
      <c r="A80" s="239" t="str">
        <f>Translations!$B$439</f>
        <v>Kinija</v>
      </c>
    </row>
    <row r="81" ht="12.75">
      <c r="A81" s="239" t="str">
        <f>Translations!$B$442</f>
        <v>Kolumbija</v>
      </c>
    </row>
    <row r="82" ht="12.75">
      <c r="A82" s="239" t="str">
        <f>Translations!$B$443</f>
        <v>Komorai</v>
      </c>
    </row>
    <row r="83" ht="12.75">
      <c r="A83" s="239" t="str">
        <f>Translations!$B$444</f>
        <v>Kongas</v>
      </c>
    </row>
    <row r="84" ht="12.75">
      <c r="A84" s="239" t="str">
        <f>Translations!$B$450</f>
        <v>Kongo Demokratinė Respublika</v>
      </c>
    </row>
    <row r="85" ht="12.75">
      <c r="A85" s="239" t="str">
        <f>Translations!$B$445</f>
        <v>Kuko salos</v>
      </c>
    </row>
    <row r="86" ht="12.75">
      <c r="A86" s="239" t="str">
        <f>Translations!$B$446</f>
        <v>Kosta Rika</v>
      </c>
    </row>
    <row r="87" ht="12.75">
      <c r="A87" s="239" t="str">
        <f>Translations!$B$447</f>
        <v>Dramblio Kaulo Krantas</v>
      </c>
    </row>
    <row r="88" ht="12.75">
      <c r="A88" s="239" t="str">
        <f>Translations!$B$372</f>
        <v>Kroatija</v>
      </c>
    </row>
    <row r="89" ht="12.75">
      <c r="A89" s="239" t="str">
        <f>Translations!$B$448</f>
        <v>Kuba</v>
      </c>
    </row>
    <row r="90" ht="15">
      <c r="A90" s="359" t="str">
        <f>Translations!$B$824</f>
        <v>Kiurasao</v>
      </c>
    </row>
    <row r="91" ht="12.75">
      <c r="A91" s="239" t="str">
        <f>Translations!$B$373</f>
        <v>Kipras</v>
      </c>
    </row>
    <row r="92" ht="12.75">
      <c r="A92" s="239" t="str">
        <f>Translations!$B$374</f>
        <v>Čekija</v>
      </c>
    </row>
    <row r="93" ht="12.75">
      <c r="A93" s="239" t="str">
        <f>Translations!$B$375</f>
        <v>Danija</v>
      </c>
    </row>
    <row r="94" ht="12.75">
      <c r="A94" s="239" t="str">
        <f>Translations!$B$451</f>
        <v>Džibutis</v>
      </c>
    </row>
    <row r="95" ht="12.75">
      <c r="A95" s="239" t="str">
        <f>Translations!$B$452</f>
        <v>Dominika</v>
      </c>
    </row>
    <row r="96" ht="12.75">
      <c r="A96" s="239" t="str">
        <f>Translations!$B$453</f>
        <v>Dominikos Respublika</v>
      </c>
    </row>
    <row r="97" ht="12.75">
      <c r="A97" s="239" t="str">
        <f>Translations!$B$454</f>
        <v>Ekvadoras</v>
      </c>
    </row>
    <row r="98" ht="12.75">
      <c r="A98" s="239" t="str">
        <f>Translations!$B$455</f>
        <v>Egiptas</v>
      </c>
    </row>
    <row r="99" ht="12.75">
      <c r="A99" s="239" t="str">
        <f>Translations!$B$456</f>
        <v>Salvadoras</v>
      </c>
    </row>
    <row r="100" ht="12.75">
      <c r="A100" s="239" t="str">
        <f>Translations!$B$457</f>
        <v>Pusiaujo Gvinėja</v>
      </c>
    </row>
    <row r="101" ht="12.75">
      <c r="A101" s="239" t="str">
        <f>Translations!$B$458</f>
        <v>Eritrėja</v>
      </c>
    </row>
    <row r="102" ht="12.75">
      <c r="A102" s="239" t="str">
        <f>Translations!$B$376</f>
        <v>Estija</v>
      </c>
    </row>
    <row r="103" ht="12.75">
      <c r="A103" s="239" t="str">
        <f>Translations!$B$459</f>
        <v>Etiopija</v>
      </c>
    </row>
    <row r="104" ht="12.75">
      <c r="A104" s="239" t="str">
        <f>Translations!$B$461</f>
        <v>Folklando (Malvinų) salos</v>
      </c>
    </row>
    <row r="105" ht="12.75">
      <c r="A105" s="239" t="str">
        <f>Translations!$B$460</f>
        <v>Farerų salos</v>
      </c>
    </row>
    <row r="106" ht="12.75">
      <c r="A106" s="239" t="str">
        <f>Translations!$B$462</f>
        <v>Fidžis</v>
      </c>
    </row>
    <row r="107" ht="12.75">
      <c r="A107" s="239" t="str">
        <f>Translations!$B$377</f>
        <v>Suomija</v>
      </c>
    </row>
    <row r="108" ht="12.75">
      <c r="A108" s="239" t="str">
        <f>Translations!$B$378</f>
        <v>Prancūzija</v>
      </c>
    </row>
    <row r="109" ht="12.75">
      <c r="A109" s="239" t="str">
        <f>Translations!$B$464</f>
        <v>Prancūzijos Polinezija</v>
      </c>
    </row>
    <row r="110" ht="12.75">
      <c r="A110" s="239" t="str">
        <f>Translations!$B$465</f>
        <v>Gabonas</v>
      </c>
    </row>
    <row r="111" ht="12.75">
      <c r="A111" s="239" t="str">
        <f>Translations!$B$466</f>
        <v>Gambija</v>
      </c>
    </row>
    <row r="112" ht="12.75">
      <c r="A112" s="239" t="str">
        <f>Translations!$B$467</f>
        <v>Gruzija</v>
      </c>
    </row>
    <row r="113" ht="12.75">
      <c r="A113" s="239" t="str">
        <f>Translations!$B$379</f>
        <v>Vokietija</v>
      </c>
    </row>
    <row r="114" ht="12.75">
      <c r="A114" s="239" t="str">
        <f>Translations!$B$468</f>
        <v>Gana</v>
      </c>
    </row>
    <row r="115" ht="12.75">
      <c r="A115" s="239" t="str">
        <f>Translations!$B$469</f>
        <v>Gibraltaras</v>
      </c>
    </row>
    <row r="116" ht="12.75">
      <c r="A116" s="239" t="str">
        <f>Translations!$B$380</f>
        <v>Graikija</v>
      </c>
    </row>
    <row r="117" ht="12.75">
      <c r="A117" s="239" t="str">
        <f>Translations!$B$470</f>
        <v>Grenlandija</v>
      </c>
    </row>
    <row r="118" ht="12.75">
      <c r="A118" s="239" t="str">
        <f>Translations!$B$471</f>
        <v>Grenada</v>
      </c>
    </row>
    <row r="119" ht="12.75">
      <c r="A119" s="239" t="str">
        <f>Translations!$B$473</f>
        <v>Guamas</v>
      </c>
    </row>
    <row r="120" ht="12.75">
      <c r="A120" s="239" t="str">
        <f>Translations!$B$474</f>
        <v>Gvatemala</v>
      </c>
    </row>
    <row r="121" ht="12.75">
      <c r="A121" s="239" t="str">
        <f>Translations!$B$475</f>
        <v>Gernsis</v>
      </c>
    </row>
    <row r="122" ht="12.75">
      <c r="A122" s="239" t="str">
        <f>Translations!$B$476</f>
        <v>Gvinėja</v>
      </c>
    </row>
    <row r="123" ht="12.75">
      <c r="A123" s="239" t="str">
        <f>Translations!$B$477</f>
        <v>Bisau Gvinėja</v>
      </c>
    </row>
    <row r="124" ht="12.75">
      <c r="A124" s="239" t="str">
        <f>Translations!$B$478</f>
        <v>Gajana</v>
      </c>
    </row>
    <row r="125" ht="12.75">
      <c r="A125" s="239" t="str">
        <f>Translations!$B$479</f>
        <v>Haitis</v>
      </c>
    </row>
    <row r="126" ht="12.75">
      <c r="A126" s="239" t="str">
        <f>Translations!$B$480</f>
        <v>Šventasis Sostas (Vatikano Miesto Valstybė)</v>
      </c>
    </row>
    <row r="127" ht="12.75">
      <c r="A127" s="239" t="str">
        <f>Translations!$B$481</f>
        <v>Hondūras</v>
      </c>
    </row>
    <row r="128" ht="12.75">
      <c r="A128" s="239" t="str">
        <f>Translations!$B$440</f>
        <v>Ypatingasis Administracinis Kinijos Regionas Honkongas</v>
      </c>
    </row>
    <row r="129" ht="12.75">
      <c r="A129" s="239" t="str">
        <f>Translations!$B$381</f>
        <v>Vengrija</v>
      </c>
    </row>
    <row r="130" ht="12.75">
      <c r="A130" s="239" t="str">
        <f>Translations!$B$382</f>
        <v>Islandija </v>
      </c>
    </row>
    <row r="131" ht="12.75">
      <c r="A131" s="239" t="str">
        <f>Translations!$B$482</f>
        <v>Indija</v>
      </c>
    </row>
    <row r="132" ht="12.75">
      <c r="A132" s="239" t="str">
        <f>Translations!$B$483</f>
        <v>Indonezija</v>
      </c>
    </row>
    <row r="133" ht="12.75">
      <c r="A133" s="239" t="str">
        <f>Translations!$B$484</f>
        <v>Irano Islamo Respublika</v>
      </c>
    </row>
    <row r="134" ht="12.75">
      <c r="A134" s="239" t="str">
        <f>Translations!$B$485</f>
        <v>Irakas</v>
      </c>
    </row>
    <row r="135" ht="12.75">
      <c r="A135" s="239" t="str">
        <f>Translations!$B$383</f>
        <v>Airija</v>
      </c>
    </row>
    <row r="136" ht="12.75">
      <c r="A136" s="239" t="str">
        <f>Translations!$B$486</f>
        <v>Meno Sala</v>
      </c>
    </row>
    <row r="137" ht="12.75">
      <c r="A137" s="239" t="str">
        <f>Translations!$B$487</f>
        <v>Izraelis</v>
      </c>
    </row>
    <row r="138" ht="12.75">
      <c r="A138" s="239" t="str">
        <f>Translations!$B$384</f>
        <v>Italija</v>
      </c>
    </row>
    <row r="139" ht="12.75">
      <c r="A139" s="239" t="str">
        <f>Translations!$B$488</f>
        <v>Jamaika</v>
      </c>
    </row>
    <row r="140" ht="12.75">
      <c r="A140" s="239" t="str">
        <f>Translations!$B$489</f>
        <v>Japonija</v>
      </c>
    </row>
    <row r="141" ht="12.75">
      <c r="A141" s="239" t="str">
        <f>Translations!$B$490</f>
        <v>Džersis</v>
      </c>
    </row>
    <row r="142" ht="12.75">
      <c r="A142" s="239" t="str">
        <f>Translations!$B$491</f>
        <v>Jordanija</v>
      </c>
    </row>
    <row r="143" ht="12.75">
      <c r="A143" s="239" t="str">
        <f>Translations!$B$492</f>
        <v>Kazachstanas</v>
      </c>
    </row>
    <row r="144" ht="12.75">
      <c r="A144" s="239" t="str">
        <f>Translations!$B$493</f>
        <v>Kenija</v>
      </c>
    </row>
    <row r="145" ht="12.75">
      <c r="A145" s="239" t="str">
        <f>Translations!$B$494</f>
        <v>Kiribatis</v>
      </c>
    </row>
    <row r="146" ht="12.75">
      <c r="A146" s="239" t="str">
        <f>Translations!$B$449</f>
        <v>Korėjos Liaudies Demokratinė Respublika</v>
      </c>
    </row>
    <row r="147" ht="12.75">
      <c r="A147" s="239" t="str">
        <f>Translations!$B$545</f>
        <v>Korėjos Respublika</v>
      </c>
    </row>
    <row r="148" ht="15">
      <c r="A148" s="359" t="str">
        <f>Translations!$B$825</f>
        <v>Jungtinių Tautų laikinosios administracijos misija Kosove</v>
      </c>
    </row>
    <row r="149" ht="12.75">
      <c r="A149" s="239" t="str">
        <f>Translations!$B$495</f>
        <v>Kuveitas</v>
      </c>
    </row>
    <row r="150" ht="12.75">
      <c r="A150" s="239" t="str">
        <f>Translations!$B$496</f>
        <v>Kirgizija</v>
      </c>
    </row>
    <row r="151" ht="12.75">
      <c r="A151" s="239" t="str">
        <f>Translations!$B$497</f>
        <v>Laoso Liaudies Demokratinė Respublika</v>
      </c>
    </row>
    <row r="152" ht="12.75">
      <c r="A152" s="239" t="str">
        <f>Translations!$B$385</f>
        <v>Latvija</v>
      </c>
    </row>
    <row r="153" ht="12.75">
      <c r="A153" s="239" t="str">
        <f>Translations!$B$498</f>
        <v>Libanas</v>
      </c>
    </row>
    <row r="154" ht="12.75">
      <c r="A154" s="239" t="str">
        <f>Translations!$B$499</f>
        <v>Lesotas</v>
      </c>
    </row>
    <row r="155" ht="12.75">
      <c r="A155" s="239" t="str">
        <f>Translations!$B$500</f>
        <v>Liberija</v>
      </c>
    </row>
    <row r="156" ht="12.75">
      <c r="A156" s="239" t="str">
        <f>Translations!$B$501</f>
        <v>Libija</v>
      </c>
    </row>
    <row r="157" ht="12.75">
      <c r="A157" s="239" t="str">
        <f>Translations!$B$386</f>
        <v>Lichtenšteinas</v>
      </c>
    </row>
    <row r="158" ht="12.75">
      <c r="A158" s="239" t="str">
        <f>Translations!$B$387</f>
        <v>Lietuva</v>
      </c>
    </row>
    <row r="159" ht="12.75">
      <c r="A159" s="239" t="str">
        <f>Translations!$B$388</f>
        <v>Liuksemburgas</v>
      </c>
    </row>
    <row r="160" ht="12.75">
      <c r="A160" s="239" t="str">
        <f>Translations!$B$441</f>
        <v>Ypatingasis Administracinis Kinijos Regionas Makao</v>
      </c>
    </row>
    <row r="161" ht="12.75">
      <c r="A161" s="239" t="str">
        <f>Translations!$B$578</f>
        <v>Buvusioji Jugoslavijos Respublika Makedonija</v>
      </c>
    </row>
    <row r="162" ht="12.75">
      <c r="A162" s="239" t="str">
        <f>Translations!$B$502</f>
        <v>Madagaskaras</v>
      </c>
    </row>
    <row r="163" ht="12.75">
      <c r="A163" s="239" t="str">
        <f>Translations!$B$503</f>
        <v>Malavis</v>
      </c>
    </row>
    <row r="164" ht="12.75">
      <c r="A164" s="239" t="str">
        <f>Translations!$B$504</f>
        <v>Malaizija</v>
      </c>
    </row>
    <row r="165" ht="12.75">
      <c r="A165" s="239" t="str">
        <f>Translations!$B$505</f>
        <v>Maldyvai</v>
      </c>
    </row>
    <row r="166" ht="12.75">
      <c r="A166" s="239" t="str">
        <f>Translations!$B$506</f>
        <v>Malis</v>
      </c>
    </row>
    <row r="167" ht="12.75">
      <c r="A167" s="239" t="str">
        <f>Translations!$B$389</f>
        <v>Malta</v>
      </c>
    </row>
    <row r="168" ht="12.75">
      <c r="A168" s="239" t="str">
        <f>Translations!$B$507</f>
        <v>Maršalo salos</v>
      </c>
    </row>
    <row r="169" ht="12.75">
      <c r="A169" s="239" t="str">
        <f>Translations!$B$509</f>
        <v>Mauritanija</v>
      </c>
    </row>
    <row r="170" ht="12.75">
      <c r="A170" s="239" t="str">
        <f>Translations!$B$510</f>
        <v>Mauricijus</v>
      </c>
    </row>
    <row r="171" ht="12.75">
      <c r="A171" s="239" t="str">
        <f>Translations!$B$511</f>
        <v>Majotas</v>
      </c>
    </row>
    <row r="172" ht="12.75">
      <c r="A172" s="239" t="str">
        <f>Translations!$B$512</f>
        <v>Meksika</v>
      </c>
    </row>
    <row r="173" ht="12.75">
      <c r="A173" s="239" t="str">
        <f>Translations!$B$513</f>
        <v>Mikronezijos Federacinės Valstijos</v>
      </c>
    </row>
    <row r="174" ht="12.75">
      <c r="A174" s="239" t="str">
        <f>Translations!$B$546</f>
        <v>Moldovos Respublika</v>
      </c>
    </row>
    <row r="175" ht="12.75">
      <c r="A175" s="239" t="str">
        <f>Translations!$B$514</f>
        <v>Monakas</v>
      </c>
    </row>
    <row r="176" ht="12.75">
      <c r="A176" s="239" t="str">
        <f>Translations!$B$515</f>
        <v>Mongolija</v>
      </c>
    </row>
    <row r="177" ht="12.75">
      <c r="A177" s="239" t="str">
        <f>Translations!$B$516</f>
        <v>Juodkalnija</v>
      </c>
    </row>
    <row r="178" ht="12.75">
      <c r="A178" s="239" t="str">
        <f>Translations!$B$517</f>
        <v>Montseratas</v>
      </c>
    </row>
    <row r="179" ht="12.75">
      <c r="A179" s="239" t="str">
        <f>Translations!$B$518</f>
        <v>Marokas</v>
      </c>
    </row>
    <row r="180" ht="12.75">
      <c r="A180" s="239" t="str">
        <f>Translations!$B$519</f>
        <v>Mozambikas</v>
      </c>
    </row>
    <row r="181" ht="12.75">
      <c r="A181" s="239" t="str">
        <f>Translations!$B$520</f>
        <v>Mianmaras</v>
      </c>
    </row>
    <row r="182" ht="12.75">
      <c r="A182" s="239" t="str">
        <f>Translations!$B$521</f>
        <v>Namibija</v>
      </c>
    </row>
    <row r="183" ht="12.75">
      <c r="A183" s="239" t="str">
        <f>Translations!$B$522</f>
        <v>Nauru</v>
      </c>
    </row>
    <row r="184" ht="12.75">
      <c r="A184" s="239" t="str">
        <f>Translations!$B$523</f>
        <v>Nepalas</v>
      </c>
    </row>
    <row r="185" ht="12.75">
      <c r="A185" s="239" t="str">
        <f>Translations!$B$390</f>
        <v>Nyderlandai</v>
      </c>
    </row>
    <row r="186" ht="12.75">
      <c r="A186" s="239" t="str">
        <f>Translations!$B$525</f>
        <v>Naujoji Kaledonija</v>
      </c>
    </row>
    <row r="187" ht="12.75">
      <c r="A187" s="239" t="str">
        <f>Translations!$B$526</f>
        <v>Naujoji Zelandija</v>
      </c>
    </row>
    <row r="188" ht="12.75">
      <c r="A188" s="239" t="str">
        <f>Translations!$B$527</f>
        <v>Nikaragva</v>
      </c>
    </row>
    <row r="189" ht="12.75">
      <c r="A189" s="239" t="str">
        <f>Translations!$B$528</f>
        <v>Nigeris</v>
      </c>
    </row>
    <row r="190" ht="12.75">
      <c r="A190" s="239" t="str">
        <f>Translations!$B$529</f>
        <v>Nigerija</v>
      </c>
    </row>
    <row r="191" ht="12.75">
      <c r="A191" s="239" t="str">
        <f>Translations!$B$530</f>
        <v>Niujė</v>
      </c>
    </row>
    <row r="192" ht="12.75">
      <c r="A192" s="239" t="str">
        <f>Translations!$B$531</f>
        <v>Norfolko sala</v>
      </c>
    </row>
    <row r="193" ht="12.75">
      <c r="A193" s="239" t="str">
        <f>Translations!$B$532</f>
        <v>Šiaurės Marianų salos</v>
      </c>
    </row>
    <row r="194" ht="12.75">
      <c r="A194" s="239" t="str">
        <f>Translations!$B$391</f>
        <v>Norvegija </v>
      </c>
    </row>
    <row r="195" ht="12.75">
      <c r="A195" s="239" t="str">
        <f>Translations!$B$534</f>
        <v>Omanas</v>
      </c>
    </row>
    <row r="196" ht="12.75">
      <c r="A196" s="239" t="str">
        <f>Translations!$B$535</f>
        <v>Pakistanas</v>
      </c>
    </row>
    <row r="197" ht="12.75">
      <c r="A197" s="239" t="str">
        <f>Translations!$B$536</f>
        <v>Palau</v>
      </c>
    </row>
    <row r="198" ht="12.75">
      <c r="A198" s="239" t="str">
        <f>Translations!$B$533</f>
        <v>Okupuotoji Palestinos Teritorija</v>
      </c>
    </row>
    <row r="199" ht="12.75">
      <c r="A199" s="239" t="str">
        <f>Translations!$B$537</f>
        <v>Panama</v>
      </c>
    </row>
    <row r="200" ht="12.75">
      <c r="A200" s="239" t="str">
        <f>Translations!$B$538</f>
        <v>Papua Naujoji Gvinėja</v>
      </c>
    </row>
    <row r="201" ht="12.75">
      <c r="A201" s="239" t="str">
        <f>Translations!$B$539</f>
        <v>Paragvajus</v>
      </c>
    </row>
    <row r="202" ht="12.75">
      <c r="A202" s="239" t="str">
        <f>Translations!$B$540</f>
        <v>Peru</v>
      </c>
    </row>
    <row r="203" ht="12.75">
      <c r="A203" s="239" t="str">
        <f>Translations!$B$541</f>
        <v>Filipinai</v>
      </c>
    </row>
    <row r="204" ht="12.75">
      <c r="A204" s="239" t="str">
        <f>Translations!$B$542</f>
        <v>Pitkernas</v>
      </c>
    </row>
    <row r="205" ht="12.75">
      <c r="A205" s="239" t="str">
        <f>Translations!$B$392</f>
        <v>Lenkija</v>
      </c>
    </row>
    <row r="206" ht="12.75">
      <c r="A206" s="239" t="str">
        <f>Translations!$B$393</f>
        <v>Portugalija</v>
      </c>
    </row>
    <row r="207" ht="12.75">
      <c r="A207" s="239" t="str">
        <f>Translations!$B$543</f>
        <v>Puerto Rikas</v>
      </c>
    </row>
    <row r="208" ht="12.75">
      <c r="A208" s="239" t="str">
        <f>Translations!$B$544</f>
        <v>Kataras</v>
      </c>
    </row>
    <row r="209" ht="12.75">
      <c r="A209" s="239" t="str">
        <f>Translations!$B$394</f>
        <v>Rumunija</v>
      </c>
    </row>
    <row r="210" ht="12.75">
      <c r="A210" s="239" t="str">
        <f>Translations!$B$548</f>
        <v>Rusijos Federacija</v>
      </c>
    </row>
    <row r="211" ht="12.75">
      <c r="A211" s="239" t="str">
        <f>Translations!$B$549</f>
        <v>Ruanda</v>
      </c>
    </row>
    <row r="212" ht="12.75">
      <c r="A212" s="239" t="str">
        <f>Translations!$B$550</f>
        <v>Sen Bartelemi</v>
      </c>
    </row>
    <row r="213" ht="15">
      <c r="A213" s="359" t="str">
        <f>Translations!$B$826</f>
        <v>Šv. Elenos, Dangun Žengimo ir Tristano da Kunjos salos</v>
      </c>
    </row>
    <row r="214" ht="12.75">
      <c r="A214" s="239" t="str">
        <f>Translations!$B$552</f>
        <v>Sent Kitsas ir Nevis</v>
      </c>
    </row>
    <row r="215" ht="12.75">
      <c r="A215" s="239" t="str">
        <f>Translations!$B$553</f>
        <v>Sent Lusija</v>
      </c>
    </row>
    <row r="216" ht="12.75">
      <c r="A216" s="239" t="str">
        <f>Translations!$B$555</f>
        <v>Sen Pjeras ir Mikelonas</v>
      </c>
    </row>
    <row r="217" ht="12.75">
      <c r="A217" s="239" t="str">
        <f>Translations!$B$556</f>
        <v>Sent Vinsentas ir Grenadinai</v>
      </c>
    </row>
    <row r="218" ht="12.75">
      <c r="A218" s="239" t="str">
        <f>Translations!$B$554</f>
        <v>Sent Martinas (Prancūzijos dalis)</v>
      </c>
    </row>
    <row r="219" ht="12.75">
      <c r="A219" s="239" t="str">
        <f>Translations!$B$557</f>
        <v>Samoa</v>
      </c>
    </row>
    <row r="220" ht="12.75">
      <c r="A220" s="239" t="str">
        <f>Translations!$B$558</f>
        <v>San Marinas</v>
      </c>
    </row>
    <row r="221" ht="12.75">
      <c r="A221" s="239" t="str">
        <f>Translations!$B$559</f>
        <v>San Tomė ir Prinsipė</v>
      </c>
    </row>
    <row r="222" ht="12.75">
      <c r="A222" s="239" t="str">
        <f>Translations!$B$560</f>
        <v>Saudo Arabija</v>
      </c>
    </row>
    <row r="223" ht="12.75">
      <c r="A223" s="239" t="str">
        <f>Translations!$B$561</f>
        <v>Senegalas</v>
      </c>
    </row>
    <row r="224" ht="12.75">
      <c r="A224" s="239" t="str">
        <f>Translations!$B$562</f>
        <v>Serbija</v>
      </c>
    </row>
    <row r="225" ht="12.75">
      <c r="A225" s="239" t="str">
        <f>Translations!$B$563</f>
        <v>Seišeliai</v>
      </c>
    </row>
    <row r="226" ht="12.75">
      <c r="A226" s="239" t="str">
        <f>Translations!$B$564</f>
        <v>Siera Leonė</v>
      </c>
    </row>
    <row r="227" ht="12.75">
      <c r="A227" s="239" t="str">
        <f>Translations!$B$565</f>
        <v>Singapūras</v>
      </c>
    </row>
    <row r="228" ht="15">
      <c r="A228" s="359" t="str">
        <f>Translations!$B$827</f>
        <v>Sint Martenas (Nyderlandų dalis)</v>
      </c>
    </row>
    <row r="229" ht="12.75">
      <c r="A229" s="239" t="str">
        <f>Translations!$B$395</f>
        <v>Slovakija</v>
      </c>
    </row>
    <row r="230" ht="12.75">
      <c r="A230" s="239" t="str">
        <f>Translations!$B$396</f>
        <v>Slovėnija</v>
      </c>
    </row>
    <row r="231" ht="12.75">
      <c r="A231" s="239" t="str">
        <f>Translations!$B$566</f>
        <v>Saliamono salos</v>
      </c>
    </row>
    <row r="232" ht="12.75">
      <c r="A232" s="239" t="str">
        <f>Translations!$B$567</f>
        <v>Somalis</v>
      </c>
    </row>
    <row r="233" ht="12.75">
      <c r="A233" s="239" t="str">
        <f>Translations!$B$568</f>
        <v>Pietų Afrika</v>
      </c>
    </row>
    <row r="234" ht="15">
      <c r="A234" s="359" t="str">
        <f>Translations!$B$828</f>
        <v>Pietų Džordžijos ir Pietų Sandvičo salos</v>
      </c>
    </row>
    <row r="235" ht="15">
      <c r="A235" s="359" t="str">
        <f>Translations!$B$829</f>
        <v>Pietų Sudanas</v>
      </c>
    </row>
    <row r="236" ht="12.75">
      <c r="A236" s="239" t="str">
        <f>Translations!$B$397</f>
        <v>Ispanija</v>
      </c>
    </row>
    <row r="237" ht="12.75">
      <c r="A237" s="239" t="str">
        <f>Translations!$B$569</f>
        <v>Šri Lanka</v>
      </c>
    </row>
    <row r="238" ht="12.75">
      <c r="A238" s="239" t="str">
        <f>Translations!$B$570</f>
        <v>Sudanas</v>
      </c>
    </row>
    <row r="239" ht="12.75">
      <c r="A239" s="239" t="str">
        <f>Translations!$B$571</f>
        <v>Surinamas</v>
      </c>
    </row>
    <row r="240" ht="12.75">
      <c r="A240" s="239" t="str">
        <f>Translations!$B$572</f>
        <v>Svalbardas ir Janas Majenas</v>
      </c>
    </row>
    <row r="241" ht="12.75">
      <c r="A241" s="239" t="str">
        <f>Translations!$B$573</f>
        <v>Svazilandas</v>
      </c>
    </row>
    <row r="242" ht="12.75">
      <c r="A242" s="239" t="str">
        <f>Translations!$B$398</f>
        <v>Švedija</v>
      </c>
    </row>
    <row r="243" ht="12.75">
      <c r="A243" s="239" t="str">
        <f>Translations!$B$574</f>
        <v>Šveicarija</v>
      </c>
    </row>
    <row r="244" ht="12.75">
      <c r="A244" s="239" t="str">
        <f>Translations!$B$575</f>
        <v>Sirijos Arabų Respublika</v>
      </c>
    </row>
    <row r="245" ht="15">
      <c r="A245" s="359" t="str">
        <f>Translations!$B$830</f>
        <v>Taivanas</v>
      </c>
    </row>
    <row r="246" ht="12.75">
      <c r="A246" s="239" t="str">
        <f>Translations!$B$576</f>
        <v>Tadžikistanas</v>
      </c>
    </row>
    <row r="247" ht="12.75">
      <c r="A247" s="239" t="str">
        <f>Translations!$B$592</f>
        <v>Tanzanijos Jungtinė Respublika</v>
      </c>
    </row>
    <row r="248" ht="12.75">
      <c r="A248" s="239" t="str">
        <f>Translations!$B$577</f>
        <v>Tailandas</v>
      </c>
    </row>
    <row r="249" ht="12.75">
      <c r="A249" s="239" t="str">
        <f>Translations!$B$579</f>
        <v>Rytų Timoras</v>
      </c>
    </row>
    <row r="250" ht="12.75">
      <c r="A250" s="239" t="str">
        <f>Translations!$B$580</f>
        <v>Togas</v>
      </c>
    </row>
    <row r="251" ht="12.75">
      <c r="A251" s="239" t="str">
        <f>Translations!$B$581</f>
        <v>Tokelau</v>
      </c>
    </row>
    <row r="252" ht="12.75">
      <c r="A252" s="239" t="str">
        <f>Translations!$B$582</f>
        <v>Tonga</v>
      </c>
    </row>
    <row r="253" ht="12.75">
      <c r="A253" s="239" t="str">
        <f>Translations!$B$583</f>
        <v>Trinidadas ir Tobagas</v>
      </c>
    </row>
    <row r="254" ht="12.75">
      <c r="A254" s="239" t="str">
        <f>Translations!$B$584</f>
        <v>Tunisas</v>
      </c>
    </row>
    <row r="255" ht="12.75">
      <c r="A255" s="239" t="str">
        <f>Translations!$B$585</f>
        <v>Turkija</v>
      </c>
    </row>
    <row r="256" ht="12.75">
      <c r="A256" s="239" t="str">
        <f>Translations!$B$586</f>
        <v>Turkmėnistanas</v>
      </c>
    </row>
    <row r="257" ht="12.75">
      <c r="A257" s="239" t="str">
        <f>Translations!$B$587</f>
        <v>Terkso ir Kaikoso salos</v>
      </c>
    </row>
    <row r="258" ht="12.75">
      <c r="A258" s="239" t="str">
        <f>Translations!$B$588</f>
        <v>Tuvalu</v>
      </c>
    </row>
    <row r="259" ht="12.75">
      <c r="A259" s="239" t="str">
        <f>Translations!$B$589</f>
        <v>Uganda</v>
      </c>
    </row>
    <row r="260" ht="12.75">
      <c r="A260" s="239" t="str">
        <f>Translations!$B$590</f>
        <v>Ukraina</v>
      </c>
    </row>
    <row r="261" ht="12.75">
      <c r="A261" s="239" t="str">
        <f>Translations!$B$591</f>
        <v>Jungtiniai Arabų Emyratai</v>
      </c>
    </row>
    <row r="262" ht="12.75">
      <c r="A262" s="239" t="str">
        <f>Translations!$B$399</f>
        <v>Jungtinė Karalystė</v>
      </c>
    </row>
    <row r="263" ht="12.75">
      <c r="A263" s="239" t="str">
        <f>Translations!$B$593</f>
        <v>Jungtinės Amerikos Valstijos</v>
      </c>
    </row>
    <row r="264" ht="12.75">
      <c r="A264" s="239" t="str">
        <f>Translations!$B$595</f>
        <v>Urugvajus</v>
      </c>
    </row>
    <row r="265" ht="12.75">
      <c r="A265" s="239" t="str">
        <f>Translations!$B$596</f>
        <v>Uzbekistanas</v>
      </c>
    </row>
    <row r="266" ht="12.75">
      <c r="A266" s="239" t="str">
        <f>Translations!$B$597</f>
        <v>Vanuatu</v>
      </c>
    </row>
    <row r="267" ht="12.75">
      <c r="A267" s="239" t="str">
        <f>Translations!$B$598</f>
        <v>Venesuelos Bolivaro Respublika</v>
      </c>
    </row>
    <row r="268" ht="12.75">
      <c r="A268" s="239" t="str">
        <f>Translations!$B$599</f>
        <v>Vietnamas</v>
      </c>
    </row>
    <row r="269" ht="12.75">
      <c r="A269" s="239" t="str">
        <f>Translations!$B$426</f>
        <v>Didžiosios Britanijos Mergelių salos</v>
      </c>
    </row>
    <row r="270" ht="12.75">
      <c r="A270" s="239" t="str">
        <f>Translations!$B$594</f>
        <v>Jungtinių Valstijų Mergelių salos</v>
      </c>
    </row>
    <row r="271" ht="12.75">
      <c r="A271" s="239" t="str">
        <f>Translations!$B$600</f>
        <v>Volisas ir Futūna</v>
      </c>
    </row>
    <row r="272" ht="12.75">
      <c r="A272" s="239" t="str">
        <f>Translations!$B$601</f>
        <v>Vakarų Sachara</v>
      </c>
    </row>
    <row r="273" ht="12.75">
      <c r="A273" s="239" t="str">
        <f>Translations!$B$602</f>
        <v>Jemenas</v>
      </c>
    </row>
    <row r="274" ht="12.75">
      <c r="A274" s="239" t="str">
        <f>Translations!$B$603</f>
        <v>Zambija</v>
      </c>
    </row>
    <row r="275" ht="12.75">
      <c r="A275" s="239" t="str">
        <f>Translations!$B$604</f>
        <v>Zimbabvė</v>
      </c>
    </row>
    <row r="276" ht="12.75"/>
    <row r="277" ht="12.75"/>
    <row r="278" ht="12.75"/>
    <row r="279" ht="12.75">
      <c r="A279" s="60" t="s">
        <v>865</v>
      </c>
    </row>
    <row r="280" ht="12.75">
      <c r="A280" s="59" t="str">
        <f>Translations!$B$605</f>
        <v>pateikta kompetentingai institucijai</v>
      </c>
    </row>
    <row r="281" ht="12.75">
      <c r="A281" s="59" t="str">
        <f>Translations!$B$606</f>
        <v>patvirtinta kompetentingos institucijos</v>
      </c>
    </row>
    <row r="282" ht="12.75">
      <c r="A282" s="59" t="str">
        <f>Translations!$B$607</f>
        <v>atmesta kompetentingos institucijos</v>
      </c>
    </row>
    <row r="283" ht="12.75">
      <c r="A283" s="59" t="str">
        <f>Translations!$B$608</f>
        <v>grąžintas su pastabomis</v>
      </c>
    </row>
    <row r="284" ht="12.75">
      <c r="A284" s="59" t="str">
        <f>Translations!$B$609</f>
        <v>darbinis projektas</v>
      </c>
    </row>
    <row r="285" ht="12.75">
      <c r="A285" s="59"/>
    </row>
    <row r="286" ht="12.75"/>
    <row r="287" ht="12.75">
      <c r="A287" s="136" t="s">
        <v>1203</v>
      </c>
    </row>
    <row r="288" spans="1:2" ht="12.75">
      <c r="A288" s="136" t="s">
        <v>1039</v>
      </c>
      <c r="B288" s="402" t="str">
        <f>Translations!$B$1009</f>
        <v>Prieštaravimas 2.c punktui!</v>
      </c>
    </row>
    <row r="289" ht="12.75"/>
    <row r="290" ht="12.75"/>
    <row r="291" ht="12.75"/>
    <row r="292" ht="12.75">
      <c r="A292" s="238" t="s">
        <v>302</v>
      </c>
    </row>
    <row r="293" ht="12.75">
      <c r="A293" s="239" t="str">
        <f>Translations!$B$368</f>
        <v>Prašome pasirinkti</v>
      </c>
    </row>
    <row r="294" ht="12.75">
      <c r="A294" s="239" t="str">
        <f>Translations!$B$610</f>
        <v>Komerciniai</v>
      </c>
    </row>
    <row r="295" ht="12.75">
      <c r="A295" s="239" t="str">
        <f>Translations!$B$611</f>
        <v>Nekomerciniai</v>
      </c>
    </row>
    <row r="296" ht="12.75"/>
    <row r="297" ht="12.75"/>
    <row r="298" ht="12.75">
      <c r="A298" s="241" t="s">
        <v>312</v>
      </c>
    </row>
    <row r="299" ht="12.75">
      <c r="A299" s="239" t="str">
        <f>Translations!$B$368</f>
        <v>Prašome pasirinkti</v>
      </c>
    </row>
    <row r="300" ht="12.75">
      <c r="A300" s="239" t="str">
        <f>Translations!$B$612</f>
        <v>Reguliaraus oro susisiekimo paslaugos</v>
      </c>
    </row>
    <row r="301" ht="12.75">
      <c r="A301" s="239" t="str">
        <f>Translations!$B$613</f>
        <v>Nereguliaraus oro susisiekimo paslaugos</v>
      </c>
    </row>
    <row r="302" ht="12.75">
      <c r="A302" s="239" t="str">
        <f>Translations!$B$614</f>
        <v>Reguliaraus ir nereguliaraus oro susisiekimo paslaugos</v>
      </c>
    </row>
    <row r="303" ht="12.75"/>
    <row r="304" ht="12.75"/>
    <row r="305" ht="12.75">
      <c r="A305" s="241" t="s">
        <v>329</v>
      </c>
    </row>
    <row r="306" ht="12.75">
      <c r="A306" s="239" t="str">
        <f>Translations!$B$368</f>
        <v>Prašome pasirinkti</v>
      </c>
    </row>
    <row r="307" ht="12.75">
      <c r="A307" s="240" t="str">
        <f>Translations!$B$615</f>
        <v>Tik EEE vidaus skrydžiai</v>
      </c>
    </row>
    <row r="308" ht="12.75">
      <c r="A308" s="240" t="str">
        <f>Translations!$B$616</f>
        <v>Skrydžiai EEE viduje ir už jos ribų</v>
      </c>
    </row>
    <row r="309" ht="12.75"/>
    <row r="310" ht="12.75"/>
    <row r="311" ht="12.75">
      <c r="A311" s="241" t="s">
        <v>260</v>
      </c>
    </row>
    <row r="312" ht="12.75">
      <c r="A312" s="239" t="str">
        <f>Translations!$B$368</f>
        <v>Prašome pasirinkti</v>
      </c>
    </row>
    <row r="313" ht="12.75">
      <c r="A313" s="239"/>
    </row>
    <row r="314" ht="12.75">
      <c r="A314" s="239" t="str">
        <f>Translations!$B$617</f>
        <v>Kapitonas</v>
      </c>
    </row>
    <row r="315" ht="12.75">
      <c r="A315" s="239" t="str">
        <f>Translations!$B$618</f>
        <v>Ponas</v>
      </c>
    </row>
    <row r="316" ht="12.75">
      <c r="A316" s="239" t="str">
        <f>Translations!$B$619</f>
        <v>Ponia</v>
      </c>
    </row>
    <row r="317" ht="12.75">
      <c r="A317" s="239" t="str">
        <f>Translations!$B$620</f>
        <v>Ponia</v>
      </c>
    </row>
    <row r="318" ht="12.75">
      <c r="A318" s="239" t="str">
        <f>Translations!$B$621</f>
        <v>Panelė</v>
      </c>
    </row>
    <row r="319" ht="12.75">
      <c r="A319" s="239" t="str">
        <f>Translations!$B$622</f>
        <v>Dr</v>
      </c>
    </row>
    <row r="320" ht="12.75"/>
    <row r="321" ht="12.75">
      <c r="A321" s="241" t="s">
        <v>366</v>
      </c>
    </row>
    <row r="322" ht="12.75">
      <c r="A322" s="242" t="str">
        <f>Translations!$B$368</f>
        <v>Prašome pasirinkti</v>
      </c>
    </row>
    <row r="323" ht="12.75">
      <c r="A323" s="242"/>
    </row>
    <row r="324" ht="12.75">
      <c r="A324" s="239" t="str">
        <f>Translations!$B$623</f>
        <v>Įmonė / Ribotos atsakomybės partnerystės organizacija</v>
      </c>
    </row>
    <row r="325" ht="12.75">
      <c r="A325" s="239" t="str">
        <f>Translations!$B$624</f>
        <v>Partnerystė</v>
      </c>
    </row>
    <row r="326" ht="12.75">
      <c r="A326" s="239" t="str">
        <f>Translations!$B$625</f>
        <v>Asmuo / Individualus prekiautojas</v>
      </c>
    </row>
    <row r="327" ht="12.75"/>
    <row r="328" ht="12.75">
      <c r="A328" s="241" t="s">
        <v>235</v>
      </c>
    </row>
    <row r="329" ht="12.75">
      <c r="A329" s="239" t="str">
        <f>Translations!$B$368</f>
        <v>Prašome pasirinkti</v>
      </c>
    </row>
    <row r="330" ht="12.75">
      <c r="A330" s="239" t="str">
        <f>Translations!$B$626</f>
        <v>Faktinė / standartinė masė iš masės ir centruotės dokumentų</v>
      </c>
    </row>
    <row r="331" ht="12.75">
      <c r="A331" s="239" t="str">
        <f>Translations!$B$627</f>
        <v>Alternatyvus metodas</v>
      </c>
    </row>
    <row r="332" ht="12.75"/>
    <row r="333" ht="12.75">
      <c r="A333" s="241" t="s">
        <v>237</v>
      </c>
    </row>
    <row r="334" ht="12.75">
      <c r="A334" s="239" t="str">
        <f>Translations!$B$368</f>
        <v>Prašome pasirinkti</v>
      </c>
    </row>
    <row r="335" ht="12.75">
      <c r="A335" s="239" t="str">
        <f>Translations!$B$628</f>
        <v>Numatytoji 100 kg masė</v>
      </c>
    </row>
    <row r="336" ht="12.75">
      <c r="A336" s="239" t="str">
        <f>Translations!$B$629</f>
        <v>Masė iš masės ir centruotės dokumentų</v>
      </c>
    </row>
    <row r="337" ht="12.75">
      <c r="A337" s="80"/>
    </row>
    <row r="338" ht="12.75">
      <c r="A338" s="238" t="s">
        <v>393</v>
      </c>
    </row>
    <row r="339" ht="12.75">
      <c r="A339" s="239"/>
    </row>
    <row r="340" ht="12.75">
      <c r="A340" s="243" t="s">
        <v>221</v>
      </c>
    </row>
    <row r="341" ht="12.75">
      <c r="A341" s="243" t="s">
        <v>222</v>
      </c>
    </row>
    <row r="342" ht="12.75">
      <c r="A342" s="243" t="s">
        <v>223</v>
      </c>
    </row>
    <row r="343" ht="12.75">
      <c r="A343" s="243" t="s">
        <v>224</v>
      </c>
    </row>
    <row r="344" ht="12.75">
      <c r="A344" s="243" t="s">
        <v>225</v>
      </c>
    </row>
    <row r="345" ht="12.75">
      <c r="A345" s="243" t="s">
        <v>404</v>
      </c>
    </row>
    <row r="346" ht="12.75">
      <c r="A346" s="243" t="s">
        <v>406</v>
      </c>
    </row>
    <row r="347" ht="12.75">
      <c r="A347" s="243" t="s">
        <v>409</v>
      </c>
    </row>
    <row r="348" ht="12.75"/>
    <row r="349" ht="12.75">
      <c r="A349" s="241" t="s">
        <v>690</v>
      </c>
    </row>
    <row r="350" ht="12.75">
      <c r="A350" s="239" t="str">
        <f>Translations!$B$368</f>
        <v>Prašome pasirinkti</v>
      </c>
    </row>
    <row r="351" ht="12.75">
      <c r="A351" s="239" t="str">
        <f>Translations!$B$630</f>
        <v>Dokumentais patvirtintos aplinkosaugos vadybos sistemos nėra</v>
      </c>
    </row>
    <row r="352" ht="12.75">
      <c r="A352" s="239" t="str">
        <f>Translations!$B$631</f>
        <v>Yra dokumentais patvirtinta aplinkosaugos vadybos sistema</v>
      </c>
    </row>
    <row r="353" ht="12.75">
      <c r="A353" s="239" t="str">
        <f>Translations!$B$632</f>
        <v>Yra sertifikuota aplinkosaugos vadybos sistema</v>
      </c>
    </row>
    <row r="354" ht="12.75"/>
    <row r="355" ht="12.75"/>
    <row r="356" ht="12.75">
      <c r="A356" s="241" t="s">
        <v>465</v>
      </c>
    </row>
    <row r="357" ht="12.75">
      <c r="A357" s="239" t="str">
        <f>Translations!$B$368</f>
        <v>Prašome pasirinkti</v>
      </c>
    </row>
    <row r="358" ht="12.75">
      <c r="A358" s="540" t="s">
        <v>2140</v>
      </c>
    </row>
    <row r="359" ht="12.75">
      <c r="A359" s="540" t="s">
        <v>2141</v>
      </c>
    </row>
    <row r="360" ht="12.75"/>
    <row r="361" ht="12.75"/>
    <row r="362" ht="12.75">
      <c r="A362" s="241" t="s">
        <v>229</v>
      </c>
    </row>
    <row r="363" ht="12.75">
      <c r="A363" s="239" t="str">
        <f>Translations!$B$633</f>
        <v>Pildo tik kompetentinga institucija</v>
      </c>
    </row>
    <row r="364" ht="12.75">
      <c r="A364" s="239" t="str">
        <f>Translations!$B$634</f>
        <v>Pildo orlaivio naudotojas</v>
      </c>
    </row>
    <row r="365" ht="12.75"/>
    <row r="366" ht="12.75"/>
    <row r="367" ht="12.75">
      <c r="A367" s="238" t="s">
        <v>132</v>
      </c>
    </row>
    <row r="368" ht="12.75">
      <c r="A368" s="239" t="str">
        <f>Translations!$B$635</f>
        <v>Metinis išmetamųjų ŠESD stebėsenos planas</v>
      </c>
    </row>
    <row r="369" ht="12.75">
      <c r="A369" s="239" t="str">
        <f>Translations!$B$636</f>
        <v>Tonkilometrių duomenų stebėsenos planas</v>
      </c>
    </row>
    <row r="370" ht="12.75"/>
    <row r="371" ht="12.75"/>
    <row r="372" ht="12.75">
      <c r="A372" s="238" t="s">
        <v>185</v>
      </c>
    </row>
    <row r="373" ht="12.75">
      <c r="A373" s="239"/>
    </row>
    <row r="374" ht="12.75">
      <c r="A374" s="239" t="str">
        <f>Translations!$B$637</f>
        <v>netaikoma</v>
      </c>
    </row>
    <row r="375" ht="12.75"/>
    <row r="376" ht="12.75">
      <c r="A376" s="238" t="s">
        <v>137</v>
      </c>
    </row>
    <row r="377" ht="12.75">
      <c r="A377" s="239" t="str">
        <f>Translations!$B$638</f>
        <v>Naujas stebėsenos planas</v>
      </c>
    </row>
    <row r="378" ht="12.75">
      <c r="A378" s="239" t="str">
        <f>Translations!$B$639</f>
        <v>Atnaujintas stebėsenos planas</v>
      </c>
    </row>
    <row r="379" ht="12.75"/>
    <row r="380" ht="12.75"/>
    <row r="381" spans="1:2" ht="12.75">
      <c r="A381" s="238" t="s">
        <v>726</v>
      </c>
      <c r="B381" s="136" t="s">
        <v>1023</v>
      </c>
    </row>
    <row r="382" spans="1:2" ht="12.75">
      <c r="A382" s="541" t="s">
        <v>2140</v>
      </c>
      <c r="B382" s="541" t="s">
        <v>2140</v>
      </c>
    </row>
    <row r="383" spans="1:2" ht="12.75">
      <c r="A383" s="541" t="s">
        <v>2141</v>
      </c>
      <c r="B383" s="541" t="s">
        <v>2141</v>
      </c>
    </row>
    <row r="384" ht="12.75">
      <c r="A384" s="244">
        <v>1</v>
      </c>
    </row>
    <row r="385" ht="12.75">
      <c r="A385" s="244">
        <v>0</v>
      </c>
    </row>
    <row r="386" ht="12.75"/>
    <row r="387" ht="12.75"/>
    <row r="388" ht="12.75">
      <c r="A388" s="241" t="s">
        <v>812</v>
      </c>
    </row>
    <row r="389" ht="12.75">
      <c r="A389" s="242" t="str">
        <f>Translations!$B$368</f>
        <v>Prašome pasirinkti</v>
      </c>
    </row>
    <row r="390" ht="12.75">
      <c r="A390" s="242" t="str">
        <f>Translations!$B$640</f>
        <v>Išmatuota degalų tiekėjo</v>
      </c>
    </row>
    <row r="391" ht="12.75">
      <c r="A391" s="242" t="str">
        <f>Translations!$B$641</f>
        <v>Orlaivyje esanti įranga</v>
      </c>
    </row>
    <row r="392" ht="12.75"/>
    <row r="393" ht="12.75">
      <c r="A393" s="241" t="s">
        <v>815</v>
      </c>
    </row>
    <row r="394" ht="12.75">
      <c r="A394" s="242" t="str">
        <f>Translations!$B$368</f>
        <v>Prašome pasirinkti</v>
      </c>
    </row>
    <row r="395" ht="12.75">
      <c r="A395" s="242"/>
    </row>
    <row r="396" ht="12.75">
      <c r="A396" s="242" t="str">
        <f>Translations!$B$642</f>
        <v>Degalų tiekėjas (važtaraščiai ar sąskaitos faktūros)</v>
      </c>
    </row>
    <row r="397" ht="12.75">
      <c r="A397" s="242" t="str">
        <f>Translations!$B$643</f>
        <v>Užregistruota masės ir centruotės dokumentuose</v>
      </c>
    </row>
    <row r="398" ht="12.75">
      <c r="A398" s="242" t="str">
        <f>Translations!$B$644</f>
        <v>Užregistruota orlaivio techninės būklės žurnale</v>
      </c>
    </row>
    <row r="399" ht="12.75">
      <c r="A399" s="242" t="str">
        <f>Translations!$B$645</f>
        <v>Elektroniniu būdu iš orlaivio perduota orlaivio naudotojui</v>
      </c>
    </row>
    <row r="400" ht="12.75"/>
    <row r="401" ht="12.75">
      <c r="A401" s="241" t="s">
        <v>787</v>
      </c>
    </row>
    <row r="402" ht="12.75">
      <c r="A402" s="239" t="str">
        <f>Translations!$B$368</f>
        <v>Prašome pasirinkti</v>
      </c>
    </row>
    <row r="403" ht="12.75">
      <c r="A403" s="239"/>
    </row>
    <row r="404" ht="12.75">
      <c r="A404" s="239" t="str">
        <f>Translations!$B$646</f>
        <v>kasdien</v>
      </c>
    </row>
    <row r="405" ht="12.75">
      <c r="A405" s="239" t="str">
        <f>Translations!$B$647</f>
        <v>kartą per savaitę</v>
      </c>
    </row>
    <row r="406" ht="12.75">
      <c r="A406" s="239" t="str">
        <f>Translations!$B$648</f>
        <v>kartą per mėnesį</v>
      </c>
    </row>
    <row r="407" ht="12.75">
      <c r="A407" s="239" t="str">
        <f>Translations!$B$649</f>
        <v>Per metus</v>
      </c>
    </row>
    <row r="408" ht="12.75"/>
    <row r="409" ht="12.75">
      <c r="A409" s="241" t="s">
        <v>823</v>
      </c>
    </row>
    <row r="410" ht="12.75">
      <c r="A410" s="239" t="str">
        <f>Translations!$B$368</f>
        <v>Prašome pasirinkti</v>
      </c>
    </row>
    <row r="411" ht="12.75">
      <c r="A411" s="239" t="str">
        <f>Translations!$B$650</f>
        <v>ITF</v>
      </c>
    </row>
    <row r="412" ht="12.75">
      <c r="A412" s="239" t="str">
        <f>Translations!$B$651</f>
        <v>GŠV</v>
      </c>
    </row>
    <row r="413" ht="12.75">
      <c r="A413" s="239" t="str">
        <f>Translations!$B$652</f>
        <v>GŠV ir ITF</v>
      </c>
    </row>
    <row r="414" ht="12.75">
      <c r="A414" s="239" t="str">
        <f>Translations!$B$653</f>
        <v>Biogeninis turinys</v>
      </c>
    </row>
    <row r="415" ht="12.75">
      <c r="A415" s="239" t="str">
        <f>Translations!$B$654</f>
        <v>GŠV, ITF ir bio</v>
      </c>
    </row>
    <row r="416" ht="12.75"/>
    <row r="417" ht="12.75">
      <c r="A417" s="241" t="s">
        <v>828</v>
      </c>
    </row>
    <row r="418" ht="12.75">
      <c r="A418" s="239" t="str">
        <f>Translations!$B$368</f>
        <v>Prašome pasirinkti</v>
      </c>
    </row>
    <row r="419" ht="12.75">
      <c r="A419" s="239" t="s">
        <v>829</v>
      </c>
    </row>
    <row r="420" ht="12.75">
      <c r="A420" s="239" t="s">
        <v>830</v>
      </c>
    </row>
    <row r="421" ht="12.75">
      <c r="A421" s="239" t="str">
        <f>Translations!$B$637</f>
        <v>netaikoma</v>
      </c>
    </row>
    <row r="422" ht="12.75"/>
    <row r="423" ht="12.75">
      <c r="A423" s="241" t="s">
        <v>679</v>
      </c>
    </row>
    <row r="424" ht="12.75">
      <c r="A424" s="245">
        <f>""</f>
      </c>
    </row>
    <row r="425" ht="12.75">
      <c r="A425" s="245">
        <v>2</v>
      </c>
    </row>
    <row r="426" ht="12.75">
      <c r="A426" s="245">
        <v>1</v>
      </c>
    </row>
    <row r="427" ht="12.75">
      <c r="A427" s="245" t="str">
        <f>Translations!$B$637</f>
        <v>netaikoma</v>
      </c>
    </row>
    <row r="428" ht="12.75"/>
    <row r="429" ht="12.75"/>
    <row r="430" ht="12.75"/>
    <row r="431" ht="12.75"/>
    <row r="432" ht="12.75">
      <c r="A432" s="241" t="s">
        <v>12</v>
      </c>
    </row>
    <row r="433" ht="12.75">
      <c r="A433" s="239" t="str">
        <f>Translations!$B$368</f>
        <v>Prašome pasirinkti</v>
      </c>
    </row>
    <row r="434" ht="12.75">
      <c r="A434" s="239" t="str">
        <f>Translations!$B$655</f>
        <v>Didysis</v>
      </c>
    </row>
    <row r="435" ht="12.75">
      <c r="A435" s="239" t="str">
        <f>Translations!$B$656</f>
        <v>Mažasis</v>
      </c>
    </row>
    <row r="436" ht="12.75">
      <c r="A436" s="239" t="str">
        <f>Translations!$B$657</f>
        <v>Labai mažas</v>
      </c>
    </row>
    <row r="437" ht="12.75"/>
    <row r="438" ht="12.75">
      <c r="A438" s="241" t="s">
        <v>16</v>
      </c>
    </row>
    <row r="439" ht="12.75">
      <c r="A439" s="246" t="str">
        <f>Translations!$B$368</f>
        <v>Prašome pasirinkti</v>
      </c>
    </row>
    <row r="440" ht="12.75">
      <c r="A440" s="246" t="str">
        <f>Translations!$B$220</f>
        <v>A metodas</v>
      </c>
    </row>
    <row r="441" ht="12.75">
      <c r="A441" s="246" t="str">
        <f>Translations!$B$222</f>
        <v>B metodas</v>
      </c>
    </row>
    <row r="442" ht="12.75"/>
    <row r="443" ht="12.75"/>
    <row r="444" ht="12.75">
      <c r="A444" s="241" t="s">
        <v>17</v>
      </c>
    </row>
    <row r="445" ht="12.75">
      <c r="A445" s="246" t="str">
        <f>Translations!$B$368</f>
        <v>Prašome pasirinkti</v>
      </c>
    </row>
    <row r="446" ht="12.75">
      <c r="A446" s="239" t="str">
        <f>Translations!$B$658</f>
        <v>Faktinis tankis orlaivio bakuose</v>
      </c>
    </row>
    <row r="447" ht="12.75">
      <c r="A447" s="239" t="str">
        <f>Translations!$B$659</f>
        <v>Faktinis įpilamų degalų tankis</v>
      </c>
    </row>
    <row r="448" ht="12.75">
      <c r="A448" s="239" t="str">
        <f>Translations!$B$660</f>
        <v>Standartinis dydis (0,8kg / litre)</v>
      </c>
    </row>
    <row r="449" ht="12.75"/>
    <row r="450" ht="12.75"/>
    <row r="451" ht="12.75">
      <c r="A451" s="241" t="s">
        <v>21</v>
      </c>
    </row>
    <row r="452" ht="12.75">
      <c r="A452" s="239" t="str">
        <f>Translations!$B$661</f>
        <v>Reaktyvinis žibalas</v>
      </c>
    </row>
    <row r="453" ht="12.75">
      <c r="A453" s="239" t="str">
        <f>Translations!$B$662</f>
        <v>Reaktyvinis benzinas</v>
      </c>
    </row>
    <row r="454" ht="12.75">
      <c r="A454" s="239" t="str">
        <f>Translations!$B$663</f>
        <v>Aviacinis benzinas</v>
      </c>
    </row>
    <row r="455" ht="12.75">
      <c r="A455" s="239" t="str">
        <f>Translations!$B$664</f>
        <v>Alternatyvūs degalai</v>
      </c>
    </row>
    <row r="456" ht="12.75">
      <c r="A456" s="239" t="str">
        <f>Translations!$B$184</f>
        <v>Biokuras</v>
      </c>
    </row>
    <row r="457" ht="12.75"/>
    <row r="458" ht="12.75">
      <c r="A458" s="241" t="s">
        <v>29</v>
      </c>
    </row>
    <row r="459" ht="12.75">
      <c r="A459" s="239"/>
    </row>
    <row r="460" ht="12.75">
      <c r="A460" s="239" t="s">
        <v>829</v>
      </c>
    </row>
    <row r="461" ht="12.75">
      <c r="A461" s="239" t="s">
        <v>830</v>
      </c>
    </row>
    <row r="462" ht="12.75">
      <c r="A462" s="239" t="str">
        <f>Translations!$B$665</f>
        <v>nežinoma</v>
      </c>
    </row>
    <row r="463" ht="12.75"/>
    <row r="464" ht="12.75"/>
    <row r="465" ht="12.75">
      <c r="A465" s="238" t="str">
        <f>Translations!$B$666</f>
        <v>Komisijos patvirtintos priemonės</v>
      </c>
    </row>
    <row r="466" ht="12.75">
      <c r="A466" s="246" t="str">
        <f>Translations!$B$368</f>
        <v>Prašome pasirinkti</v>
      </c>
    </row>
    <row r="467" ht="12.75">
      <c r="A467" s="246"/>
    </row>
    <row r="468" ht="12.75">
      <c r="A468" s="239" t="str">
        <f>Translations!$B$667</f>
        <v>Mažųjų teršėjų priemonė – Eurokontrolės degalų suvartojimo apskaičiavimo priemonė</v>
      </c>
    </row>
    <row r="469" ht="12.75">
      <c r="A469" s="240" t="str">
        <f>Translations!$B$1010</f>
        <v>Mažųjų teršėjų priemonė, esanti Eurokontrolės ATLPS pagalbos priemonėje</v>
      </c>
    </row>
    <row r="470" ht="12.75"/>
    <row r="471" ht="12.75"/>
    <row r="472" ht="12.75"/>
    <row r="473" ht="12.75"/>
    <row r="474" ht="12.75"/>
    <row r="475" ht="12.75">
      <c r="A475" s="238" t="s">
        <v>192</v>
      </c>
    </row>
    <row r="476" ht="12.75">
      <c r="A476" s="239" t="str">
        <f>Translations!$B$368</f>
        <v>Prašome pasirinkti</v>
      </c>
    </row>
    <row r="477" ht="12.75">
      <c r="A477" s="239"/>
    </row>
    <row r="478" ht="12.75">
      <c r="A478" s="239" t="str">
        <f>Translations!$B$637</f>
        <v>netaikoma</v>
      </c>
    </row>
    <row r="479" ht="12.75">
      <c r="A479" s="239" t="str">
        <f>Translations!$B$668</f>
        <v>Aplinkos apsaugos agentūra</v>
      </c>
    </row>
    <row r="480" ht="12.75">
      <c r="A480" s="239" t="str">
        <f>Translations!$B$669</f>
        <v>Aplinkos ministerija</v>
      </c>
    </row>
    <row r="481" ht="12.75">
      <c r="A481" s="540" t="s">
        <v>2138</v>
      </c>
    </row>
    <row r="482" ht="12.75">
      <c r="A482" s="239" t="str">
        <f>Translations!$B$671</f>
        <v>Susisiekimo ministerija</v>
      </c>
    </row>
    <row r="483" ht="12.75">
      <c r="A483" s="540" t="s">
        <v>2139</v>
      </c>
    </row>
    <row r="484" ht="12.75">
      <c r="A484" s="239"/>
    </row>
    <row r="485" ht="12.75">
      <c r="A485" s="239"/>
    </row>
    <row r="486" ht="12.75">
      <c r="A486" s="239"/>
    </row>
    <row r="487" ht="12.75">
      <c r="A487" s="239"/>
    </row>
    <row r="488" ht="12.75">
      <c r="A488" s="239"/>
    </row>
    <row r="489" ht="12.75">
      <c r="A489" s="239"/>
    </row>
    <row r="490" ht="12.75">
      <c r="A490" s="239"/>
    </row>
    <row r="491" ht="12.75">
      <c r="A491" s="239"/>
    </row>
    <row r="492" ht="12.75">
      <c r="A492" s="239"/>
    </row>
    <row r="493" ht="12.75">
      <c r="A493" s="239"/>
    </row>
    <row r="494" ht="12.75"/>
    <row r="495" ht="12.75"/>
    <row r="496" ht="12.75">
      <c r="A496" s="238" t="s">
        <v>301</v>
      </c>
    </row>
    <row r="497" ht="12.75">
      <c r="A497" s="239" t="str">
        <f>Translations!$B$368</f>
        <v>Prašome pasirinkti</v>
      </c>
    </row>
    <row r="498" ht="12.75">
      <c r="A498" s="239"/>
    </row>
    <row r="499" ht="12.75">
      <c r="A499" s="239" t="str">
        <f>Translations!$B$672</f>
        <v>Afghanistan - Ministry of Transport and Civil Aviation</v>
      </c>
    </row>
    <row r="500" ht="12.75">
      <c r="A500" s="239" t="str">
        <f>Translations!$B$673</f>
        <v>Algeria - Établissement Nationale de la Navigation Aérienne (ENNA)</v>
      </c>
    </row>
    <row r="501" ht="12.75">
      <c r="A501" s="239" t="str">
        <f>Translations!$B$674</f>
        <v>Angola - Instituto Nacional da Aviação Civil</v>
      </c>
    </row>
    <row r="502" ht="12.75">
      <c r="A502" s="239" t="str">
        <f>Translations!$B$675</f>
        <v>Argentina - Comando de Regiones Aéreas</v>
      </c>
    </row>
    <row r="503" ht="12.75">
      <c r="A503" s="239" t="str">
        <f>Translations!$B$676</f>
        <v>Armenia - General Department of Civil Aviation</v>
      </c>
    </row>
    <row r="504" ht="12.75">
      <c r="A504" s="239" t="str">
        <f>Translations!$B$677</f>
        <v>Australia - Civil Aviation Safety Authority</v>
      </c>
    </row>
    <row r="505" ht="12.75">
      <c r="A505" s="239" t="str">
        <f>Translations!$B$678</f>
        <v>Austria - Ministry of Transport, Innovation and Technology</v>
      </c>
    </row>
    <row r="506" ht="12.75">
      <c r="A506" s="239" t="str">
        <f>Translations!$B$679</f>
        <v>Bahrain - Civil Aviation Affairs</v>
      </c>
    </row>
    <row r="507" ht="12.75">
      <c r="A507" s="239" t="str">
        <f>Translations!$B$680</f>
        <v>Belgium - Service public fédéral Mobilité et Transports</v>
      </c>
    </row>
    <row r="508" ht="12.75">
      <c r="A508" s="239" t="str">
        <f>Translations!$B$681</f>
        <v>Bermuda - Bermuda Department of Civil Aviation (DCA)</v>
      </c>
    </row>
    <row r="509" ht="12.75">
      <c r="A509" s="239" t="str">
        <f>Translations!$B$682</f>
        <v>Bolivia - Dirección General de Aeronáutica Civil</v>
      </c>
    </row>
    <row r="510" ht="12.75">
      <c r="A510" s="239" t="str">
        <f>Translations!$B$683</f>
        <v>Bosnia and Herzegovina - Department of Civil Aviation</v>
      </c>
    </row>
    <row r="511" ht="12.75">
      <c r="A511" s="239" t="str">
        <f>Translations!$B$684</f>
        <v>Botswana - Ministry of Works &amp; Transport — Department of Civil Aviation</v>
      </c>
    </row>
    <row r="512" ht="12.75">
      <c r="A512" s="239" t="str">
        <f>Translations!$B$685</f>
        <v>Brazil - Agência Nacional de Aviação Civil (ANAC)</v>
      </c>
    </row>
    <row r="513" ht="12.75">
      <c r="A513" s="239" t="str">
        <f>Translations!$B$686</f>
        <v>Brunei Darussalam - Department of Civil Aviation</v>
      </c>
    </row>
    <row r="514" ht="12.75">
      <c r="A514" s="239" t="str">
        <f>Translations!$B$687</f>
        <v>Bulgaria - Civil Aviation Administration</v>
      </c>
    </row>
    <row r="515" ht="12.75">
      <c r="A515" s="239" t="str">
        <f>Translations!$B$688</f>
        <v>Cambodia - Ministry of Public Works and Transport</v>
      </c>
    </row>
    <row r="516" ht="12.75">
      <c r="A516" s="239" t="str">
        <f>Translations!$B$689</f>
        <v>Canada - Canadian Transportation Agency</v>
      </c>
    </row>
    <row r="517" ht="12.75">
      <c r="A517" s="239" t="str">
        <f>Translations!$B$690</f>
        <v>Cape Verde - Agência de Aviação Civil (AAC)</v>
      </c>
    </row>
    <row r="518" ht="12.75">
      <c r="A518" s="239" t="str">
        <f>Translations!$B$691</f>
        <v>Cayman - Civil Aviation Authority (CAA) of the Cayman Islands</v>
      </c>
    </row>
    <row r="519" ht="12.75">
      <c r="A519" s="239" t="str">
        <f>Translations!$B$692</f>
        <v>Chile - Dirección General de Aeronáutica Civil</v>
      </c>
    </row>
    <row r="520" ht="12.75">
      <c r="A520" s="239" t="str">
        <f>Translations!$B$693</f>
        <v>China - Air Traffic Management Bureau (ATMB), General Administration of Civil Aviation of China</v>
      </c>
    </row>
    <row r="521" ht="12.75">
      <c r="A521" s="239" t="str">
        <f>Translations!$B$694</f>
        <v>Colombia - República de Colombia Aeronáutica Civil</v>
      </c>
    </row>
    <row r="522" ht="12.75">
      <c r="A522" s="239" t="str">
        <f>Translations!$B$695</f>
        <v>Costa Rica - Dirección General de Aviación Civil</v>
      </c>
    </row>
    <row r="523" ht="12.75">
      <c r="A523" s="239" t="str">
        <f>Translations!$B$696</f>
        <v>Croatia - Civil Aviation Authority</v>
      </c>
    </row>
    <row r="524" ht="12.75">
      <c r="A524" s="239" t="str">
        <f>Translations!$B$697</f>
        <v>Cuba - Instituto de Aeronáutica Civil de Cuba</v>
      </c>
    </row>
    <row r="525" ht="12.75">
      <c r="A525" s="239" t="str">
        <f>Translations!$B$698</f>
        <v>Cyprus - Department of Civil Aviation of Cyprus</v>
      </c>
    </row>
    <row r="526" ht="12.75">
      <c r="A526" s="239" t="str">
        <f>Translations!$B$699</f>
        <v>Czech Republic - Civil Aviation Authority</v>
      </c>
    </row>
    <row r="527" ht="12.75">
      <c r="A527" s="239" t="str">
        <f>Translations!$B$700</f>
        <v>Denmark - Civil Aviation Administration</v>
      </c>
    </row>
    <row r="528" ht="12.75">
      <c r="A528" s="239" t="str">
        <f>Translations!$B$1032</f>
        <v>Danija - Danijos energetikos agentūra</v>
      </c>
    </row>
    <row r="529" ht="12.75">
      <c r="A529" s="239" t="str">
        <f>Translations!$B$701</f>
        <v>Dominican Republic - Instituto Dominicano de Aviación Civil</v>
      </c>
    </row>
    <row r="530" ht="12.75">
      <c r="A530" s="239" t="str">
        <f>Translations!$B$702</f>
        <v>Ecuador - Dirección General de Aviación Civil del Ecuador</v>
      </c>
    </row>
    <row r="531" ht="12.75">
      <c r="A531" s="239" t="str">
        <f>Translations!$B$703</f>
        <v>Egypt - Ministry of Civil Aviation</v>
      </c>
    </row>
    <row r="532" ht="12.75">
      <c r="A532" s="239" t="str">
        <f>Translations!$B$704</f>
        <v>El Salvador - Autoridad de Aviación Civil – El Salvador</v>
      </c>
    </row>
    <row r="533" ht="12.75">
      <c r="A533" s="239" t="str">
        <f>Translations!$B$705</f>
        <v>Estonia - Estonian Civil Aviation Administration</v>
      </c>
    </row>
    <row r="534" ht="12.75">
      <c r="A534" s="239" t="str">
        <f>Translations!$B$706</f>
        <v>Fiji - Civil Aviation Authority</v>
      </c>
    </row>
    <row r="535" ht="12.75">
      <c r="A535" s="239" t="str">
        <f>Translations!$B$707</f>
        <v>Finland - Civil Aviation Authority</v>
      </c>
    </row>
    <row r="536" ht="12.75">
      <c r="A536" s="239" t="str">
        <f>Translations!$B$708</f>
        <v>France - Direction Générale de I' Aviation Civile (DGAC)</v>
      </c>
    </row>
    <row r="537" ht="12.75">
      <c r="A537" s="239" t="str">
        <f>Translations!$B$709</f>
        <v>Gambia - Gambia Civil Aviation Authority</v>
      </c>
    </row>
    <row r="538" ht="12.75">
      <c r="A538" s="240" t="str">
        <f>Translations!$B$1033</f>
        <v>Vokietija - Federalinė aviacijos tarnyba</v>
      </c>
    </row>
    <row r="539" ht="12.75">
      <c r="A539" s="239" t="str">
        <f>Translations!$B$711</f>
        <v>Ghana - Ghana Civil Aviation Authority</v>
      </c>
    </row>
    <row r="540" ht="12.75">
      <c r="A540" s="239" t="str">
        <f>Translations!$B$712</f>
        <v>Greece - Hellenic Civil Aviation Authority</v>
      </c>
    </row>
    <row r="541" ht="12.75">
      <c r="A541" s="239" t="str">
        <f>Translations!$B$713</f>
        <v>Hungary - Directorate for Air Transport</v>
      </c>
    </row>
    <row r="542" ht="12.75">
      <c r="A542" s="239" t="str">
        <f>Translations!$B$714</f>
        <v>Iceland - Civil Aviation Administration</v>
      </c>
    </row>
    <row r="543" ht="12.75">
      <c r="A543" s="239" t="str">
        <f>Translations!$B$715</f>
        <v>India - Directorate General of Civil Aviation</v>
      </c>
    </row>
    <row r="544" ht="12.75">
      <c r="A544" s="239" t="str">
        <f>Translations!$B$716</f>
        <v>Indonesia - Direktorat Jenderal Perhubungan Udara</v>
      </c>
    </row>
    <row r="545" ht="12.75">
      <c r="A545" s="239" t="str">
        <f>Translations!$B$717</f>
        <v>Iran, Islamic Republic of - Civil Aviation Organization of Iran</v>
      </c>
    </row>
    <row r="546" ht="12.75">
      <c r="A546" s="239" t="str">
        <f>Translations!$B$718</f>
        <v>Ireland - Irish Aviation Authority</v>
      </c>
    </row>
    <row r="547" ht="12.75">
      <c r="A547" s="240" t="str">
        <f>Translations!$B$831</f>
        <v>Ireland - Commission for Aviation Regulation</v>
      </c>
    </row>
    <row r="548" ht="12.75">
      <c r="A548" s="239" t="str">
        <f>Translations!$B$719</f>
        <v>Israel - Civil Aviation Authority</v>
      </c>
    </row>
    <row r="549" ht="12.75">
      <c r="A549" s="239" t="str">
        <f>Translations!$B$720</f>
        <v>Italy - Agenzia Nazionale della Sicurezza del Volo</v>
      </c>
    </row>
    <row r="550" ht="12.75">
      <c r="A550" s="239" t="str">
        <f>Translations!$B$721</f>
        <v>Jamaica - Civil Aviation Authority</v>
      </c>
    </row>
    <row r="551" ht="12.75">
      <c r="A551" s="239" t="str">
        <f>Translations!$B$722</f>
        <v>Japan - Ministry of Land, Infrastructure and Transport</v>
      </c>
    </row>
    <row r="552" ht="12.75">
      <c r="A552" s="239" t="str">
        <f>Translations!$B$723</f>
        <v>Jordan - Civil Aviation Regulatory Commission (CARC) (formerly called "Jordan Civil Aviation Authority (JCAA)")</v>
      </c>
    </row>
    <row r="553" ht="12.75">
      <c r="A553" s="239" t="str">
        <f>Translations!$B$724</f>
        <v>Kenya - Kenya Civil Aviation Authority</v>
      </c>
    </row>
    <row r="554" ht="12.75">
      <c r="A554" s="239" t="str">
        <f>Translations!$B$725</f>
        <v>Kuwait - Directorate General of Civil Aviation</v>
      </c>
    </row>
    <row r="555" ht="12.75">
      <c r="A555" s="239" t="str">
        <f>Translations!$B$726</f>
        <v>Latvia - Civil Aviation Agency</v>
      </c>
    </row>
    <row r="556" ht="12.75">
      <c r="A556" s="239" t="str">
        <f>Translations!$B$727</f>
        <v>Lebanon - Lebanese Civil Aviation Authority ListOfSheets</v>
      </c>
    </row>
    <row r="557" ht="12.75">
      <c r="A557" s="239" t="str">
        <f>Translations!$B$728</f>
        <v>Libyan Arab Jamahiriya - Libyan Civil Aviation Authority 1</v>
      </c>
    </row>
    <row r="558" ht="12.75">
      <c r="A558" s="239" t="str">
        <f>Translations!$B$729</f>
        <v>Lithuania - Directorate of Civil Aviation 2</v>
      </c>
    </row>
    <row r="559" ht="12.75">
      <c r="A559" s="239" t="str">
        <f>Translations!$B$730</f>
        <v>Malaysia - Department of Civil Aviation 3</v>
      </c>
    </row>
    <row r="560" ht="12.75">
      <c r="A560" s="239" t="str">
        <f>Translations!$B$731</f>
        <v>Maldives - Civil Aviation Department 4</v>
      </c>
    </row>
    <row r="561" ht="12.75">
      <c r="A561" s="239" t="str">
        <f>Translations!$B$1011</f>
        <v>Malta - Maltos transporto civilinės aviacijos direktoratas</v>
      </c>
    </row>
    <row r="562" ht="12.75">
      <c r="A562" s="239" t="str">
        <f>Translations!$B$733</f>
        <v>Mexico - Secretaría de Comunicaciones y Transportes 6</v>
      </c>
    </row>
    <row r="563" ht="12.75">
      <c r="A563" s="239" t="str">
        <f>Translations!$B$734</f>
        <v>Mongolia - Civil Aviation Authority 7</v>
      </c>
    </row>
    <row r="564" ht="12.75">
      <c r="A564" s="239" t="str">
        <f>Translations!$B$735</f>
        <v>Montenegro - Ministry Maritime Affairs, Transportation and Telecommunications 8</v>
      </c>
    </row>
    <row r="565" ht="12.75">
      <c r="A565" s="239" t="str">
        <f>Translations!$B$736</f>
        <v>Morocco - Ministère des Transports 9 Nurodyti intervalai</v>
      </c>
    </row>
    <row r="566" ht="12.75">
      <c r="A566" s="239" t="str">
        <f>Translations!$B$737</f>
        <v>Namibia - Directorate of Civil Aviation (DCA Namibia)</v>
      </c>
    </row>
    <row r="567" ht="12.75">
      <c r="A567" s="239" t="str">
        <f>Translations!$B$738</f>
        <v>Nepal - Civil Aviation Authority of Nepal</v>
      </c>
    </row>
    <row r="568" ht="12.75">
      <c r="A568" s="239" t="str">
        <f>Translations!$B$739</f>
        <v>Netherlands - Directorate General of Civil Aviation and Freight Transport (DGTL)</v>
      </c>
    </row>
    <row r="569" ht="12.75">
      <c r="A569" s="239" t="str">
        <f>Translations!$B$740</f>
        <v>New Zealand - Airways Corporation of New Zealand</v>
      </c>
    </row>
    <row r="570" ht="12.75">
      <c r="A570" s="239" t="str">
        <f>Translations!$B$741</f>
        <v>Nicaragua - Instituto Nicaragüense de Aeronáutica Civíl</v>
      </c>
    </row>
    <row r="571" ht="12.75">
      <c r="A571" s="239" t="str">
        <f>Translations!$B$742</f>
        <v>Nigeria - Nigerian Civil Aviation Authority (NCAA)</v>
      </c>
    </row>
    <row r="572" ht="12.75">
      <c r="A572" s="239" t="str">
        <f>Translations!$B$743</f>
        <v>Norway - Civil Aviation Authority</v>
      </c>
    </row>
    <row r="573" ht="12.75">
      <c r="A573" s="239" t="str">
        <f>Translations!$B$744</f>
        <v>Oman - Directorate General of Civil Aviation and Meteorology</v>
      </c>
    </row>
    <row r="574" ht="12.75">
      <c r="A574" s="239" t="str">
        <f>Translations!$B$745</f>
        <v>Pakistan - Civil Aviation Authority</v>
      </c>
    </row>
    <row r="575" ht="12.75">
      <c r="A575" s="239" t="str">
        <f>Translations!$B$746</f>
        <v>Paraguay - Dirección Nacional de Aeronáutica Civil (DINAC)</v>
      </c>
    </row>
    <row r="576" ht="12.75">
      <c r="A576" s="239" t="str">
        <f>Translations!$B$747</f>
        <v>Peru - Dirección General de Aeronáutica Civil</v>
      </c>
    </row>
    <row r="577" ht="12.75">
      <c r="A577" s="239" t="str">
        <f>Translations!$B$748</f>
        <v>Philippines - Air Transportation Office (ATO)</v>
      </c>
    </row>
    <row r="578" ht="12.75">
      <c r="A578" s="239" t="str">
        <f>Translations!$B$749</f>
        <v>Poland - Civil Aviation Office</v>
      </c>
    </row>
    <row r="579" ht="12.75">
      <c r="A579" s="239" t="str">
        <f>Translations!$B$750</f>
        <v>Portugal - Instituto Nacional de Aviação Civil</v>
      </c>
    </row>
    <row r="580" ht="12.75">
      <c r="A580" s="239" t="str">
        <f>Translations!$B$751</f>
        <v>Republic of Korea - Ministry of Construction and Transportation</v>
      </c>
    </row>
    <row r="581" ht="12.75">
      <c r="A581" s="239" t="str">
        <f>Translations!$B$752</f>
        <v>Republic of Moldova - Civil Aviation Administration</v>
      </c>
    </row>
    <row r="582" ht="12.75">
      <c r="A582" s="239" t="str">
        <f>Translations!$B$753</f>
        <v>Romania - Romanian Civil Aeronautical Authority</v>
      </c>
    </row>
    <row r="583" ht="12.75">
      <c r="A583" s="239" t="str">
        <f>Translations!$B$754</f>
        <v>Russian Federation - State Civil Aviation Authority</v>
      </c>
    </row>
    <row r="584" ht="12.75">
      <c r="A584" s="239" t="str">
        <f>Translations!$B$755</f>
        <v>Saudi Arabia - Ministry of Defense and Aviation Presidency of Civil Aviation</v>
      </c>
    </row>
    <row r="585" ht="12.75">
      <c r="A585" s="239" t="str">
        <f>Translations!$B$756</f>
        <v>Serbia - Civil Aviation Directorate</v>
      </c>
    </row>
    <row r="586" ht="12.75">
      <c r="A586" s="239" t="str">
        <f>Translations!$B$757</f>
        <v>Seychelles - Directorate of Civil Aviation, Ministry of Tourism</v>
      </c>
    </row>
    <row r="587" ht="12.75">
      <c r="A587" s="239" t="str">
        <f>Translations!$B$758</f>
        <v>Singapore - Civil Aviation Authority of Singapore</v>
      </c>
    </row>
    <row r="588" ht="12.75">
      <c r="A588" s="239" t="str">
        <f>Translations!$B$759</f>
        <v>Slovakia - Civil Aviation Authority</v>
      </c>
    </row>
    <row r="589" ht="12.75">
      <c r="A589" s="239" t="str">
        <f>Translations!$B$760</f>
        <v>Slovenia - Civil Aviation Authority</v>
      </c>
    </row>
    <row r="590" ht="12.75">
      <c r="A590" s="239" t="str">
        <f>Translations!$B$761</f>
        <v>Somalia - Civil Aviation Caretaker Authority for Somalia</v>
      </c>
    </row>
    <row r="591" ht="12.75">
      <c r="A591" s="239" t="str">
        <f>Translations!$B$762</f>
        <v>South Africa - Civil Aviation Authority</v>
      </c>
    </row>
    <row r="592" ht="12.75">
      <c r="A592" s="239" t="str">
        <f>Translations!$B$763</f>
        <v>Spain - Ministerio de Fomento, Civil Aviation</v>
      </c>
    </row>
    <row r="593" ht="12.75">
      <c r="A593" s="239" t="str">
        <f>Translations!$B$764</f>
        <v>Sri Lanka - Civil Aviation Authority</v>
      </c>
    </row>
    <row r="594" ht="12.75">
      <c r="A594" s="239" t="str">
        <f>Translations!$B$765</f>
        <v>Sudan - Civil Aviation Authority</v>
      </c>
    </row>
    <row r="595" ht="12.75">
      <c r="A595" s="239" t="str">
        <f>Translations!$B$766</f>
        <v>Suriname - Civil Aviation Department of Suriname</v>
      </c>
    </row>
    <row r="596" ht="12.75">
      <c r="A596" s="239" t="str">
        <f>Translations!$B$767</f>
        <v>Sweden - Swedish Civil Aviation Authority</v>
      </c>
    </row>
    <row r="597" ht="12.75">
      <c r="A597" s="239" t="str">
        <f>Translations!$B$768</f>
        <v>Switzerland - Federal Office for Civil Aviation (FOCA)</v>
      </c>
    </row>
    <row r="598" ht="12.75">
      <c r="A598" s="239" t="str">
        <f>Translations!$B$769</f>
        <v>Thailand - Department of Civil Aviation</v>
      </c>
    </row>
    <row r="599" spans="1:3" ht="12.75">
      <c r="A599" s="239" t="str">
        <f>Translations!$B$770</f>
        <v>The former Yugoslav Republic of Macedonia - Civil Aviation Administration</v>
      </c>
      <c r="C599" s="136"/>
    </row>
    <row r="600" ht="12.75">
      <c r="A600" s="239" t="str">
        <f>Translations!$B$771</f>
        <v>Tonga - Ministry of Civil Aviation</v>
      </c>
    </row>
    <row r="601" ht="12.75">
      <c r="A601" s="239" t="str">
        <f>Translations!$B$772</f>
        <v>Trinidad and Tobago - Civil Aviation Authority</v>
      </c>
    </row>
    <row r="602" ht="12.75">
      <c r="A602" s="239" t="str">
        <f>Translations!$B$773</f>
        <v>Tunisia - Office de l'aviation civile et des aéroports</v>
      </c>
    </row>
    <row r="603" ht="12.75">
      <c r="A603" s="239" t="str">
        <f>Translations!$B$774</f>
        <v>Turkey - Directorate General of Civil Aviation</v>
      </c>
    </row>
    <row r="604" ht="12.75">
      <c r="A604" s="239" t="str">
        <f>Translations!$B$775</f>
        <v>Uganda - Civil Aviation Authority</v>
      </c>
    </row>
    <row r="605" ht="12.75">
      <c r="A605" s="239" t="str">
        <f>Translations!$B$776</f>
        <v>Ukraine - Civil Aviation Authority</v>
      </c>
    </row>
    <row r="606" ht="12.75">
      <c r="A606" s="408" t="str">
        <f>Translations!$B$777</f>
        <v>United Kingdom Civil Aviation Authority</v>
      </c>
    </row>
    <row r="607" ht="12.75">
      <c r="A607" s="239" t="str">
        <f>Translations!$B$778</f>
        <v>United Arab Emirates - General Civil Aviation Authority (GCAA)</v>
      </c>
    </row>
    <row r="608" ht="12.75">
      <c r="A608" s="239" t="str">
        <f>Translations!$B$779</f>
        <v>United Republic of Tanzania - Tanzania Civil Aviation Authority (TCAA)</v>
      </c>
    </row>
    <row r="609" ht="12.75">
      <c r="A609" s="239" t="str">
        <f>Translations!$B$780</f>
        <v>United States - Federal Aviation Administration</v>
      </c>
    </row>
    <row r="610" ht="12.75">
      <c r="A610" s="239" t="str">
        <f>Translations!$B$781</f>
        <v>Uruguay - Dirección Nacional de Aviación Civil e Infraestructura Aeronáutica (DINACIA)</v>
      </c>
    </row>
    <row r="611" ht="12.75">
      <c r="A611" s="239" t="str">
        <f>Translations!$B$782</f>
        <v>Vanuatu - Vanuatu Civil Aviation Authority</v>
      </c>
    </row>
    <row r="612" ht="12.75">
      <c r="A612" s="239" t="str">
        <f>Translations!$B$783</f>
        <v>Yemen - Civil Aviation and Meteorological Authority (CAMA)</v>
      </c>
    </row>
    <row r="613" ht="12.75">
      <c r="A613" s="239" t="str">
        <f>Translations!$B$784</f>
        <v>Zambia - Department of Civil Aviation</v>
      </c>
    </row>
    <row r="617" ht="12.75">
      <c r="A617" s="238" t="s">
        <v>1075</v>
      </c>
    </row>
    <row r="618" spans="1:3" ht="12.75">
      <c r="A618" s="409" t="str">
        <f>Translations!$B$1034</f>
        <v>Išmetamų ŠESD kiekio įvertinimo priemonė</v>
      </c>
      <c r="C618" s="136"/>
    </row>
    <row r="619" ht="12.75">
      <c r="A619" s="409" t="str">
        <f>Translations!$B$1013</f>
        <v>Degalų sunaudojimo būdas</v>
      </c>
    </row>
    <row r="620" ht="12.75">
      <c r="A620" s="409" t="str">
        <f>Translations!$B$1014</f>
        <v>Abiejų metodų derinys</v>
      </c>
    </row>
    <row r="622" ht="12.75">
      <c r="A622" s="238" t="s">
        <v>1076</v>
      </c>
    </row>
    <row r="623" ht="12.75">
      <c r="A623" s="409" t="str">
        <f>Translations!$B$1015</f>
        <v>Ortodrominis atstumas</v>
      </c>
    </row>
    <row r="624" ht="12.75">
      <c r="A624" s="409" t="str">
        <f>Translations!$B$1016</f>
        <v>Skrydžio trukmė</v>
      </c>
    </row>
    <row r="626" ht="12.75">
      <c r="A626" s="238" t="s">
        <v>1105</v>
      </c>
    </row>
    <row r="627" ht="12.75">
      <c r="A627" s="246" t="str">
        <f>Translations!$B$368</f>
        <v>Prašome pasirinkti</v>
      </c>
    </row>
    <row r="628" ht="12.75">
      <c r="A628" s="246"/>
    </row>
    <row r="629" ht="12.75">
      <c r="A629" s="409" t="str">
        <f>Translations!$B$1012</f>
        <v>TCAO CERT</v>
      </c>
    </row>
    <row r="632" ht="12.75">
      <c r="A632" s="241" t="s">
        <v>1181</v>
      </c>
    </row>
    <row r="633" ht="12.75">
      <c r="A633" s="246" t="str">
        <f>Translations!$B$368</f>
        <v>Prašome pasirinkti</v>
      </c>
    </row>
    <row r="634" ht="12.75">
      <c r="A634" s="240" t="str">
        <f>Translations!$B$1017</f>
        <v>Faktinis tankis</v>
      </c>
    </row>
    <row r="635" ht="12.75">
      <c r="A635" s="239" t="str">
        <f>Translations!$B$660</f>
        <v>Standartinis dydis (0,8kg / litre)</v>
      </c>
    </row>
  </sheetData>
  <sheetProtection sheet="1" objects="1" scenarios="1" formatCells="0" formatColumns="0" formatRows="0" insertColumns="0" insertRows="0"/>
  <printOptions/>
  <pageMargins left="0.787401575" right="0.787401575" top="0.984251969" bottom="0.984251969" header="0.5" footer="0.5"/>
  <pageSetup fitToHeight="10" fitToWidth="1" horizontalDpi="600" verticalDpi="600" orientation="landscape" paperSize="9" scale="58" r:id="rId3"/>
  <headerFooter alignWithMargins="0">
    <oddHeader>&amp;L&amp;F, &amp;A&amp;R&amp;D, &amp;T</oddHeader>
    <oddFooter>&amp;C&amp;P / &amp;N</oddFooter>
  </headerFooter>
  <legacyDrawing r:id="rId2"/>
</worksheet>
</file>

<file path=xl/worksheets/sheet11.xml><?xml version="1.0" encoding="utf-8"?>
<worksheet xmlns="http://schemas.openxmlformats.org/spreadsheetml/2006/main" xmlns:r="http://schemas.openxmlformats.org/officeDocument/2006/relationships">
  <sheetPr>
    <tabColor indexed="12"/>
  </sheetPr>
  <dimension ref="A1:C2"/>
  <sheetViews>
    <sheetView zoomScalePageLayoutView="0" workbookViewId="0" topLeftCell="A1">
      <selection activeCell="A2" sqref="A2"/>
    </sheetView>
  </sheetViews>
  <sheetFormatPr defaultColWidth="11.421875" defaultRowHeight="12.75"/>
  <cols>
    <col min="1" max="1" width="26.28125" style="23" customWidth="1"/>
    <col min="2" max="2" width="11.421875" style="23" customWidth="1"/>
    <col min="3" max="3" width="58.7109375" style="23" customWidth="1"/>
    <col min="4" max="16384" width="11.421875" style="23" customWidth="1"/>
  </cols>
  <sheetData>
    <row r="1" spans="1:3" ht="12.75">
      <c r="A1" s="182" t="s">
        <v>785</v>
      </c>
      <c r="B1" s="182" t="s">
        <v>1229</v>
      </c>
      <c r="C1" s="182" t="s">
        <v>786</v>
      </c>
    </row>
    <row r="2" spans="1:3" ht="12.75">
      <c r="A2" s="136"/>
      <c r="B2" s="136"/>
      <c r="C2" s="136"/>
    </row>
  </sheetData>
  <sheetProtection sheet="1" objects="1" scenarios="1" formatCells="0" formatColumns="0" formatRows="0" insertColumns="0" inser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12.xml><?xml version="1.0" encoding="utf-8"?>
<worksheet xmlns="http://schemas.openxmlformats.org/spreadsheetml/2006/main" xmlns:r="http://schemas.openxmlformats.org/officeDocument/2006/relationships">
  <sheetPr>
    <tabColor rgb="FF0070C0"/>
  </sheetPr>
  <dimension ref="A1:C1034"/>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11.421875" defaultRowHeight="12.75"/>
  <cols>
    <col min="1" max="1" width="8.28125" style="456" customWidth="1"/>
    <col min="2" max="2" width="92.28125" style="464" customWidth="1"/>
    <col min="3" max="3" width="76.140625" style="456" customWidth="1"/>
    <col min="4" max="16384" width="11.421875" style="456" customWidth="1"/>
  </cols>
  <sheetData>
    <row r="1" spans="1:3" ht="15">
      <c r="A1" s="453"/>
      <c r="B1" s="454" t="s">
        <v>832</v>
      </c>
      <c r="C1" s="455" t="s">
        <v>833</v>
      </c>
    </row>
    <row r="2" spans="1:3" ht="52.5">
      <c r="A2" s="314">
        <v>1</v>
      </c>
      <c r="B2" s="465" t="s">
        <v>1254</v>
      </c>
      <c r="C2" s="324" t="s">
        <v>716</v>
      </c>
    </row>
    <row r="3" spans="1:3" ht="18">
      <c r="A3" s="314">
        <v>2</v>
      </c>
      <c r="B3" s="466" t="s">
        <v>1255</v>
      </c>
      <c r="C3" s="281" t="s">
        <v>266</v>
      </c>
    </row>
    <row r="4" spans="1:3" ht="12.75">
      <c r="A4" s="314">
        <v>3</v>
      </c>
      <c r="B4" s="334" t="s">
        <v>1256</v>
      </c>
      <c r="C4" s="325" t="s">
        <v>267</v>
      </c>
    </row>
    <row r="5" spans="1:3" ht="12.75">
      <c r="A5" s="314">
        <v>4</v>
      </c>
      <c r="B5" s="334" t="s">
        <v>1257</v>
      </c>
      <c r="C5" s="325" t="s">
        <v>918</v>
      </c>
    </row>
    <row r="6" spans="1:3" ht="12.75">
      <c r="A6" s="314">
        <v>5</v>
      </c>
      <c r="B6" s="334" t="s">
        <v>1258</v>
      </c>
      <c r="C6" s="325" t="s">
        <v>268</v>
      </c>
    </row>
    <row r="7" spans="1:3" ht="12.75">
      <c r="A7" s="314">
        <v>6</v>
      </c>
      <c r="B7" s="334" t="s">
        <v>1259</v>
      </c>
      <c r="C7" s="325" t="s">
        <v>708</v>
      </c>
    </row>
    <row r="8" spans="1:3" ht="12.75">
      <c r="A8" s="314">
        <v>7</v>
      </c>
      <c r="B8" s="334" t="s">
        <v>1260</v>
      </c>
      <c r="C8" s="325" t="s">
        <v>147</v>
      </c>
    </row>
    <row r="9" spans="1:3" ht="12.75">
      <c r="A9" s="314" t="s">
        <v>1230</v>
      </c>
      <c r="B9" s="334" t="s">
        <v>1261</v>
      </c>
      <c r="C9" s="325" t="s">
        <v>722</v>
      </c>
    </row>
    <row r="10" spans="1:3" ht="12.75">
      <c r="A10" s="314">
        <v>9</v>
      </c>
      <c r="B10" s="334" t="s">
        <v>1262</v>
      </c>
      <c r="C10" s="325" t="s">
        <v>717</v>
      </c>
    </row>
    <row r="11" spans="1:3" ht="12.75">
      <c r="A11" s="314" t="s">
        <v>1230</v>
      </c>
      <c r="B11" s="334" t="s">
        <v>1263</v>
      </c>
      <c r="C11" s="325" t="s">
        <v>718</v>
      </c>
    </row>
    <row r="12" spans="1:3" ht="12.75">
      <c r="A12" s="314">
        <v>11</v>
      </c>
      <c r="B12" s="334" t="s">
        <v>1264</v>
      </c>
      <c r="C12" s="325" t="s">
        <v>719</v>
      </c>
    </row>
    <row r="13" spans="1:3" ht="15.75">
      <c r="A13" s="314" t="s">
        <v>1230</v>
      </c>
      <c r="B13" s="334" t="s">
        <v>1265</v>
      </c>
      <c r="C13" s="325" t="s">
        <v>720</v>
      </c>
    </row>
    <row r="14" spans="1:3" ht="12.75">
      <c r="A14" s="314">
        <v>13</v>
      </c>
      <c r="B14" s="334" t="s">
        <v>1266</v>
      </c>
      <c r="C14" s="325" t="s">
        <v>721</v>
      </c>
    </row>
    <row r="15" spans="1:3" ht="12.75">
      <c r="A15" s="314">
        <v>14</v>
      </c>
      <c r="B15" s="334" t="s">
        <v>1267</v>
      </c>
      <c r="C15" s="325" t="s">
        <v>242</v>
      </c>
    </row>
    <row r="16" spans="1:3" ht="12.75">
      <c r="A16" s="314">
        <v>15</v>
      </c>
      <c r="B16" s="334" t="s">
        <v>1268</v>
      </c>
      <c r="C16" s="325" t="s">
        <v>248</v>
      </c>
    </row>
    <row r="17" spans="1:3" ht="12.75">
      <c r="A17" s="314">
        <v>16</v>
      </c>
      <c r="B17" s="334" t="s">
        <v>1269</v>
      </c>
      <c r="C17" s="325" t="s">
        <v>739</v>
      </c>
    </row>
    <row r="18" spans="1:3" ht="12.75">
      <c r="A18" s="314">
        <v>17</v>
      </c>
      <c r="B18" s="334" t="s">
        <v>1270</v>
      </c>
      <c r="C18" s="325" t="s">
        <v>262</v>
      </c>
    </row>
    <row r="19" spans="1:3" ht="12.75">
      <c r="A19" s="314">
        <v>18</v>
      </c>
      <c r="B19" s="334" t="s">
        <v>1271</v>
      </c>
      <c r="C19" s="325" t="s">
        <v>246</v>
      </c>
    </row>
    <row r="20" spans="1:3" ht="12.75">
      <c r="A20" s="314">
        <v>19</v>
      </c>
      <c r="B20" s="334" t="s">
        <v>1272</v>
      </c>
      <c r="C20" s="325" t="s">
        <v>146</v>
      </c>
    </row>
    <row r="21" spans="1:3" ht="12.75">
      <c r="A21" s="314">
        <v>20</v>
      </c>
      <c r="B21" s="467" t="s">
        <v>1273</v>
      </c>
      <c r="C21" s="9" t="s">
        <v>129</v>
      </c>
    </row>
    <row r="22" spans="1:3" ht="12.75">
      <c r="A22" s="314">
        <v>21</v>
      </c>
      <c r="B22" s="468" t="s">
        <v>1274</v>
      </c>
      <c r="C22" s="299" t="s">
        <v>831</v>
      </c>
    </row>
    <row r="23" spans="1:3" ht="12.75">
      <c r="A23" s="314">
        <v>22</v>
      </c>
      <c r="B23" s="334" t="s">
        <v>1275</v>
      </c>
      <c r="C23" s="277" t="s">
        <v>856</v>
      </c>
    </row>
    <row r="24" spans="1:3" ht="12.75">
      <c r="A24" s="314">
        <v>23</v>
      </c>
      <c r="B24" s="468" t="s">
        <v>1276</v>
      </c>
      <c r="C24" s="300" t="s">
        <v>855</v>
      </c>
    </row>
    <row r="25" spans="1:3" ht="39" thickBot="1">
      <c r="A25" s="314">
        <v>24</v>
      </c>
      <c r="B25" s="467" t="s">
        <v>1277</v>
      </c>
      <c r="C25" s="9" t="s">
        <v>226</v>
      </c>
    </row>
    <row r="26" spans="1:3" ht="13.5" thickBot="1">
      <c r="A26" s="314">
        <v>25</v>
      </c>
      <c r="B26" s="469" t="s">
        <v>1278</v>
      </c>
      <c r="C26" s="301" t="s">
        <v>227</v>
      </c>
    </row>
    <row r="27" spans="1:3" ht="25.5">
      <c r="A27" s="314">
        <v>26</v>
      </c>
      <c r="B27" s="469" t="s">
        <v>1279</v>
      </c>
      <c r="C27" s="301" t="s">
        <v>228</v>
      </c>
    </row>
    <row r="28" spans="1:3" ht="13.5" thickBot="1">
      <c r="A28" s="314">
        <v>27</v>
      </c>
      <c r="B28" s="467" t="s">
        <v>1280</v>
      </c>
      <c r="C28" s="9" t="s">
        <v>128</v>
      </c>
    </row>
    <row r="29" spans="1:3" ht="13.5" thickBot="1">
      <c r="A29" s="314">
        <v>28</v>
      </c>
      <c r="B29" s="470" t="s">
        <v>1281</v>
      </c>
      <c r="C29" s="326" t="s">
        <v>124</v>
      </c>
    </row>
    <row r="30" spans="1:3" ht="13.5" thickBot="1">
      <c r="A30" s="314">
        <v>29</v>
      </c>
      <c r="B30" s="471" t="s">
        <v>1282</v>
      </c>
      <c r="C30" s="327" t="s">
        <v>127</v>
      </c>
    </row>
    <row r="31" spans="1:3" ht="13.5" thickBot="1">
      <c r="A31" s="314">
        <v>30</v>
      </c>
      <c r="B31" s="471" t="s">
        <v>1283</v>
      </c>
      <c r="C31" s="327" t="s">
        <v>125</v>
      </c>
    </row>
    <row r="32" spans="1:3" ht="13.5" thickBot="1">
      <c r="A32" s="314">
        <v>31</v>
      </c>
      <c r="B32" s="471" t="s">
        <v>1284</v>
      </c>
      <c r="C32" s="328" t="s">
        <v>126</v>
      </c>
    </row>
    <row r="33" spans="1:3" ht="18">
      <c r="A33" s="314">
        <v>32</v>
      </c>
      <c r="B33" s="472" t="s">
        <v>1285</v>
      </c>
      <c r="C33" s="302" t="s">
        <v>269</v>
      </c>
    </row>
    <row r="34" spans="1:3" ht="63.75">
      <c r="A34" s="314" t="s">
        <v>1230</v>
      </c>
      <c r="B34" s="334" t="s">
        <v>1286</v>
      </c>
      <c r="C34" s="275" t="s">
        <v>866</v>
      </c>
    </row>
    <row r="35" spans="1:3" ht="12.75">
      <c r="A35" s="314" t="s">
        <v>1230</v>
      </c>
      <c r="B35" s="468" t="s">
        <v>1287</v>
      </c>
      <c r="C35" s="300" t="s">
        <v>867</v>
      </c>
    </row>
    <row r="36" spans="1:3" ht="38.25">
      <c r="A36" s="314" t="s">
        <v>1230</v>
      </c>
      <c r="B36" t="s">
        <v>1288</v>
      </c>
      <c r="C36" s="325" t="s">
        <v>868</v>
      </c>
    </row>
    <row r="37" spans="1:3" ht="38.25">
      <c r="A37" s="314">
        <v>36</v>
      </c>
      <c r="B37" s="468" t="s">
        <v>1289</v>
      </c>
      <c r="C37" s="300" t="s">
        <v>1015</v>
      </c>
    </row>
    <row r="38" spans="1:3" ht="12.75">
      <c r="A38" s="314" t="s">
        <v>1230</v>
      </c>
      <c r="B38" t="s">
        <v>1290</v>
      </c>
      <c r="C38" t="s">
        <v>1016</v>
      </c>
    </row>
    <row r="39" spans="1:3" ht="38.25">
      <c r="A39" s="314">
        <v>38</v>
      </c>
      <c r="B39" s="468" t="s">
        <v>1291</v>
      </c>
      <c r="C39" s="300" t="s">
        <v>869</v>
      </c>
    </row>
    <row r="40" spans="1:3" ht="38.25">
      <c r="A40" s="314">
        <v>39</v>
      </c>
      <c r="B40" s="473" t="s">
        <v>1292</v>
      </c>
      <c r="C40" s="315" t="s">
        <v>873</v>
      </c>
    </row>
    <row r="41" spans="1:3" ht="12.75">
      <c r="A41" s="314">
        <v>40</v>
      </c>
      <c r="B41" s="468" t="s">
        <v>1293</v>
      </c>
      <c r="C41" s="300" t="s">
        <v>870</v>
      </c>
    </row>
    <row r="42" spans="1:3" ht="102">
      <c r="A42" s="314">
        <v>41</v>
      </c>
      <c r="B42" s="473" t="s">
        <v>1294</v>
      </c>
      <c r="C42" s="315" t="s">
        <v>871</v>
      </c>
    </row>
    <row r="43" spans="1:3" ht="76.5">
      <c r="A43" s="314">
        <v>42</v>
      </c>
      <c r="B43" s="468" t="s">
        <v>1295</v>
      </c>
      <c r="C43" s="300" t="s">
        <v>874</v>
      </c>
    </row>
    <row r="44" spans="1:3" ht="25.5">
      <c r="A44" s="314">
        <v>43</v>
      </c>
      <c r="B44" s="468" t="s">
        <v>1296</v>
      </c>
      <c r="C44" s="300" t="s">
        <v>872</v>
      </c>
    </row>
    <row r="45" spans="1:3" ht="12.75">
      <c r="A45" s="314">
        <v>44</v>
      </c>
      <c r="B45" s="334" t="s">
        <v>751</v>
      </c>
      <c r="C45" s="325" t="s">
        <v>751</v>
      </c>
    </row>
    <row r="46" spans="1:3" ht="76.5">
      <c r="A46" s="314" t="s">
        <v>1230</v>
      </c>
      <c r="B46" s="334" t="s">
        <v>1297</v>
      </c>
      <c r="C46" s="275" t="s">
        <v>875</v>
      </c>
    </row>
    <row r="47" spans="1:3" ht="51">
      <c r="A47" s="314" t="s">
        <v>1230</v>
      </c>
      <c r="B47" s="467" t="s">
        <v>1298</v>
      </c>
      <c r="C47" s="82" t="s">
        <v>876</v>
      </c>
    </row>
    <row r="48" spans="1:3" ht="15.75">
      <c r="A48" s="314">
        <v>47</v>
      </c>
      <c r="B48" s="474" t="s">
        <v>1299</v>
      </c>
      <c r="C48" s="278" t="s">
        <v>151</v>
      </c>
    </row>
    <row r="49" spans="1:3" ht="63.75">
      <c r="A49" s="314" t="s">
        <v>1230</v>
      </c>
      <c r="B49" s="467" t="s">
        <v>1300</v>
      </c>
      <c r="C49" s="82" t="s">
        <v>174</v>
      </c>
    </row>
    <row r="50" spans="1:3" ht="25.5">
      <c r="A50" s="314">
        <v>49</v>
      </c>
      <c r="B50" s="334" t="s">
        <v>1301</v>
      </c>
      <c r="C50" s="277" t="s">
        <v>924</v>
      </c>
    </row>
    <row r="51" spans="1:3" ht="38.25">
      <c r="A51" s="314">
        <v>50</v>
      </c>
      <c r="B51" s="334" t="s">
        <v>1302</v>
      </c>
      <c r="C51" s="277" t="s">
        <v>800</v>
      </c>
    </row>
    <row r="52" spans="1:3" ht="38.25">
      <c r="A52" s="314">
        <v>51</v>
      </c>
      <c r="B52" s="334" t="s">
        <v>1303</v>
      </c>
      <c r="C52" s="275" t="s">
        <v>878</v>
      </c>
    </row>
    <row r="53" spans="1:3" ht="12.75">
      <c r="A53" s="314">
        <v>52</v>
      </c>
      <c r="B53" s="468" t="s">
        <v>1304</v>
      </c>
      <c r="C53" s="300" t="s">
        <v>877</v>
      </c>
    </row>
    <row r="54" spans="1:3" ht="26.25" thickBot="1">
      <c r="A54" s="314">
        <v>53</v>
      </c>
      <c r="B54" s="334" t="s">
        <v>1305</v>
      </c>
      <c r="C54" s="277" t="s">
        <v>218</v>
      </c>
    </row>
    <row r="55" spans="1:3" ht="12.75">
      <c r="A55" s="314">
        <v>54</v>
      </c>
      <c r="B55" s="475" t="s">
        <v>1306</v>
      </c>
      <c r="C55" s="303" t="s">
        <v>152</v>
      </c>
    </row>
    <row r="56" spans="1:3" ht="89.25">
      <c r="A56" s="314">
        <v>55</v>
      </c>
      <c r="B56" s="334" t="s">
        <v>1307</v>
      </c>
      <c r="C56" s="275" t="s">
        <v>879</v>
      </c>
    </row>
    <row r="57" spans="1:3" ht="89.25">
      <c r="A57" s="314">
        <v>56</v>
      </c>
      <c r="B57" s="334" t="s">
        <v>1308</v>
      </c>
      <c r="C57" s="275" t="s">
        <v>880</v>
      </c>
    </row>
    <row r="58" spans="1:3" ht="25.5">
      <c r="A58" s="314">
        <v>57</v>
      </c>
      <c r="B58" s="334" t="s">
        <v>1309</v>
      </c>
      <c r="C58" s="275" t="s">
        <v>278</v>
      </c>
    </row>
    <row r="59" spans="1:3" ht="38.25">
      <c r="A59" s="314">
        <v>58</v>
      </c>
      <c r="B59" s="334" t="s">
        <v>1310</v>
      </c>
      <c r="C59" s="277" t="s">
        <v>153</v>
      </c>
    </row>
    <row r="60" spans="1:3" ht="89.25">
      <c r="A60" s="314">
        <v>59</v>
      </c>
      <c r="B60" s="467" t="s">
        <v>1311</v>
      </c>
      <c r="C60" s="82" t="s">
        <v>1222</v>
      </c>
    </row>
    <row r="61" spans="1:3" ht="15.75">
      <c r="A61" s="314">
        <v>60</v>
      </c>
      <c r="B61" s="476" t="s">
        <v>1312</v>
      </c>
      <c r="C61" s="276" t="s">
        <v>154</v>
      </c>
    </row>
    <row r="62" spans="1:3" ht="12.75">
      <c r="A62" s="314">
        <v>61</v>
      </c>
      <c r="B62" s="467" t="s">
        <v>1313</v>
      </c>
      <c r="C62" s="82" t="s">
        <v>155</v>
      </c>
    </row>
    <row r="63" spans="1:3" ht="12.75">
      <c r="A63" s="314">
        <v>62</v>
      </c>
      <c r="B63" s="468" t="s">
        <v>1314</v>
      </c>
      <c r="C63" s="300" t="s">
        <v>157</v>
      </c>
    </row>
    <row r="64" spans="1:3" ht="12.75">
      <c r="A64" s="314">
        <v>63</v>
      </c>
      <c r="B64" s="334" t="s">
        <v>156</v>
      </c>
      <c r="C64" s="325" t="s">
        <v>156</v>
      </c>
    </row>
    <row r="65" spans="1:3" ht="12.75">
      <c r="A65" s="314">
        <v>64</v>
      </c>
      <c r="B65" s="468" t="s">
        <v>1315</v>
      </c>
      <c r="C65" s="300" t="s">
        <v>158</v>
      </c>
    </row>
    <row r="66" spans="1:3" ht="12.75">
      <c r="A66" s="314">
        <v>65</v>
      </c>
      <c r="B66" s="334" t="s">
        <v>881</v>
      </c>
      <c r="C66" s="325" t="s">
        <v>881</v>
      </c>
    </row>
    <row r="67" spans="1:3" ht="12.75">
      <c r="A67" s="314">
        <v>66</v>
      </c>
      <c r="B67" s="334" t="s">
        <v>1316</v>
      </c>
      <c r="C67" s="275" t="s">
        <v>164</v>
      </c>
    </row>
    <row r="68" spans="1:3" ht="12.75">
      <c r="A68" s="314">
        <v>67</v>
      </c>
      <c r="B68" s="334" t="s">
        <v>750</v>
      </c>
      <c r="C68" s="325" t="s">
        <v>750</v>
      </c>
    </row>
    <row r="69" spans="1:3" ht="12.75">
      <c r="A69" s="314">
        <v>68</v>
      </c>
      <c r="B69" s="468" t="s">
        <v>1317</v>
      </c>
      <c r="C69" s="300" t="s">
        <v>159</v>
      </c>
    </row>
    <row r="70" spans="1:3" ht="12.75">
      <c r="A70" s="314">
        <v>69</v>
      </c>
      <c r="B70" s="467" t="s">
        <v>1318</v>
      </c>
      <c r="C70" s="82" t="s">
        <v>160</v>
      </c>
    </row>
    <row r="71" spans="1:3" ht="12.75">
      <c r="A71" s="314">
        <v>70</v>
      </c>
      <c r="B71" s="477" t="s">
        <v>1319</v>
      </c>
      <c r="C71" s="329" t="s">
        <v>161</v>
      </c>
    </row>
    <row r="72" spans="1:3" ht="12.75">
      <c r="A72" s="314">
        <v>71</v>
      </c>
      <c r="B72" s="334" t="s">
        <v>1320</v>
      </c>
      <c r="C72" s="277" t="s">
        <v>162</v>
      </c>
    </row>
    <row r="73" spans="1:3" ht="12.75">
      <c r="A73" s="314">
        <v>72</v>
      </c>
      <c r="B73" s="477" t="s">
        <v>1321</v>
      </c>
      <c r="C73" s="329" t="s">
        <v>163</v>
      </c>
    </row>
    <row r="74" spans="1:3" ht="15.75">
      <c r="A74" s="314">
        <v>73</v>
      </c>
      <c r="B74" s="476" t="s">
        <v>1322</v>
      </c>
      <c r="C74" s="276" t="s">
        <v>165</v>
      </c>
    </row>
    <row r="75" spans="1:3" ht="76.5">
      <c r="A75" s="314">
        <v>74</v>
      </c>
      <c r="B75" s="334" t="s">
        <v>1323</v>
      </c>
      <c r="C75" s="277" t="s">
        <v>166</v>
      </c>
    </row>
    <row r="76" spans="1:3" ht="38.25">
      <c r="A76" s="314">
        <v>75</v>
      </c>
      <c r="B76" s="334" t="s">
        <v>1324</v>
      </c>
      <c r="C76" s="277" t="s">
        <v>724</v>
      </c>
    </row>
    <row r="77" spans="1:3" ht="63.75">
      <c r="A77" s="314">
        <v>76</v>
      </c>
      <c r="B77" s="334" t="s">
        <v>1325</v>
      </c>
      <c r="C77" s="277" t="s">
        <v>801</v>
      </c>
    </row>
    <row r="78" spans="1:3" ht="12.75">
      <c r="A78" s="314">
        <v>77</v>
      </c>
      <c r="B78" s="478" t="s">
        <v>1326</v>
      </c>
      <c r="C78" s="304" t="s">
        <v>723</v>
      </c>
    </row>
    <row r="79" spans="1:3" ht="12.75">
      <c r="A79" s="314">
        <v>78</v>
      </c>
      <c r="B79" s="479" t="s">
        <v>1327</v>
      </c>
      <c r="C79" s="274" t="s">
        <v>167</v>
      </c>
    </row>
    <row r="80" spans="1:3" ht="12.75">
      <c r="A80" s="314">
        <v>79</v>
      </c>
      <c r="B80" s="480" t="s">
        <v>1328</v>
      </c>
      <c r="C80" s="285" t="s">
        <v>168</v>
      </c>
    </row>
    <row r="81" spans="1:3" ht="13.5" thickBot="1">
      <c r="A81" s="314">
        <v>80</v>
      </c>
      <c r="B81" s="481" t="s">
        <v>1329</v>
      </c>
      <c r="C81" s="305" t="s">
        <v>169</v>
      </c>
    </row>
    <row r="82" spans="1:3" ht="25.5">
      <c r="A82" s="314">
        <v>81</v>
      </c>
      <c r="B82" s="480" t="s">
        <v>1330</v>
      </c>
      <c r="C82" s="285" t="s">
        <v>171</v>
      </c>
    </row>
    <row r="83" spans="1:3" ht="12.75">
      <c r="A83" s="314">
        <v>82</v>
      </c>
      <c r="B83" s="480" t="s">
        <v>1331</v>
      </c>
      <c r="C83" s="306" t="s">
        <v>884</v>
      </c>
    </row>
    <row r="84" spans="1:3" ht="25.5">
      <c r="A84" s="314">
        <v>83</v>
      </c>
      <c r="B84" s="480" t="s">
        <v>1332</v>
      </c>
      <c r="C84" s="306" t="s">
        <v>882</v>
      </c>
    </row>
    <row r="85" spans="1:3" ht="12.75">
      <c r="A85" s="314">
        <v>84</v>
      </c>
      <c r="B85" s="480" t="s">
        <v>1333</v>
      </c>
      <c r="C85" s="306" t="s">
        <v>883</v>
      </c>
    </row>
    <row r="86" spans="1:3" ht="25.5">
      <c r="A86" s="314">
        <v>85</v>
      </c>
      <c r="B86" s="480" t="s">
        <v>1334</v>
      </c>
      <c r="C86" s="285" t="s">
        <v>180</v>
      </c>
    </row>
    <row r="87" spans="1:3" ht="15.75">
      <c r="A87" s="314">
        <v>86</v>
      </c>
      <c r="B87" s="476" t="s">
        <v>1335</v>
      </c>
      <c r="C87" s="276" t="s">
        <v>279</v>
      </c>
    </row>
    <row r="88" spans="1:3" ht="18">
      <c r="A88" s="314">
        <v>87</v>
      </c>
      <c r="B88" s="466" t="s">
        <v>1336</v>
      </c>
      <c r="C88" s="330" t="s">
        <v>857</v>
      </c>
    </row>
    <row r="89" spans="1:3" ht="15.75">
      <c r="A89" s="314">
        <v>88</v>
      </c>
      <c r="B89" s="482" t="s">
        <v>1337</v>
      </c>
      <c r="C89" s="331" t="s">
        <v>270</v>
      </c>
    </row>
    <row r="90" spans="1:3" ht="22.5">
      <c r="A90" s="314">
        <v>89</v>
      </c>
      <c r="B90" s="483" t="s">
        <v>1338</v>
      </c>
      <c r="C90" s="37" t="s">
        <v>858</v>
      </c>
    </row>
    <row r="91" spans="1:3" ht="45">
      <c r="A91" s="314">
        <v>90</v>
      </c>
      <c r="B91" s="483" t="s">
        <v>1339</v>
      </c>
      <c r="C91" s="37" t="s">
        <v>888</v>
      </c>
    </row>
    <row r="92" spans="1:3" ht="33.75">
      <c r="A92" s="314">
        <v>91</v>
      </c>
      <c r="B92" s="483" t="s">
        <v>1340</v>
      </c>
      <c r="C92" s="37" t="s">
        <v>859</v>
      </c>
    </row>
    <row r="93" spans="1:3" ht="57" thickBot="1">
      <c r="A93" s="314">
        <v>92</v>
      </c>
      <c r="B93" s="483" t="s">
        <v>1341</v>
      </c>
      <c r="C93" s="37" t="s">
        <v>889</v>
      </c>
    </row>
    <row r="94" spans="1:3" ht="13.5" thickBot="1">
      <c r="A94" s="314">
        <v>93</v>
      </c>
      <c r="B94" s="484" t="s">
        <v>1342</v>
      </c>
      <c r="C94" s="41" t="s">
        <v>706</v>
      </c>
    </row>
    <row r="95" spans="1:3" ht="13.5" thickBot="1">
      <c r="A95" s="314">
        <v>94</v>
      </c>
      <c r="B95" s="485" t="s">
        <v>1343</v>
      </c>
      <c r="C95" s="41" t="s">
        <v>860</v>
      </c>
    </row>
    <row r="96" spans="1:3" ht="13.5" thickBot="1">
      <c r="A96" s="314">
        <v>95</v>
      </c>
      <c r="B96" s="485" t="s">
        <v>1344</v>
      </c>
      <c r="C96" s="41" t="s">
        <v>861</v>
      </c>
    </row>
    <row r="97" spans="1:3" ht="23.25" thickBot="1">
      <c r="A97" s="314">
        <v>96</v>
      </c>
      <c r="B97" s="485" t="s">
        <v>1345</v>
      </c>
      <c r="C97" s="41" t="s">
        <v>707</v>
      </c>
    </row>
    <row r="98" spans="1:3" ht="12.75">
      <c r="A98" s="314">
        <v>97</v>
      </c>
      <c r="B98" s="486" t="s">
        <v>1346</v>
      </c>
      <c r="C98" s="279" t="s">
        <v>885</v>
      </c>
    </row>
    <row r="99" spans="1:3" ht="36">
      <c r="A99" s="314">
        <v>98</v>
      </c>
      <c r="B99" s="466" t="s">
        <v>1347</v>
      </c>
      <c r="C99" s="281" t="s">
        <v>272</v>
      </c>
    </row>
    <row r="100" spans="1:3" ht="15.75">
      <c r="A100" s="314">
        <v>99</v>
      </c>
      <c r="B100" s="482" t="s">
        <v>1258</v>
      </c>
      <c r="C100" s="318" t="s">
        <v>256</v>
      </c>
    </row>
    <row r="101" spans="1:3" ht="12.75">
      <c r="A101" s="314">
        <v>100</v>
      </c>
      <c r="B101" s="479" t="s">
        <v>1348</v>
      </c>
      <c r="C101" s="274" t="s">
        <v>709</v>
      </c>
    </row>
    <row r="102" spans="1:3" ht="25.5">
      <c r="A102" s="314">
        <v>101</v>
      </c>
      <c r="B102" s="334"/>
      <c r="C102" s="322" t="s">
        <v>658</v>
      </c>
    </row>
    <row r="103" spans="1:3" ht="22.5">
      <c r="A103" s="314">
        <v>102</v>
      </c>
      <c r="B103" s="483" t="s">
        <v>1349</v>
      </c>
      <c r="C103" s="105" t="s">
        <v>131</v>
      </c>
    </row>
    <row r="104" spans="1:3" ht="12.75">
      <c r="A104" s="314">
        <v>103</v>
      </c>
      <c r="B104" s="479" t="s">
        <v>1350</v>
      </c>
      <c r="C104" s="274" t="s">
        <v>130</v>
      </c>
    </row>
    <row r="105" spans="1:3" ht="22.5">
      <c r="A105" s="314" t="s">
        <v>1230</v>
      </c>
      <c r="B105" s="483" t="s">
        <v>1351</v>
      </c>
      <c r="C105" s="105" t="s">
        <v>666</v>
      </c>
    </row>
    <row r="106" spans="1:3" ht="12.75">
      <c r="A106" s="314">
        <v>105</v>
      </c>
      <c r="B106" s="479" t="s">
        <v>1352</v>
      </c>
      <c r="C106" s="274" t="s">
        <v>136</v>
      </c>
    </row>
    <row r="107" spans="1:3" ht="67.5">
      <c r="A107" s="314">
        <v>106</v>
      </c>
      <c r="B107" s="483" t="s">
        <v>1353</v>
      </c>
      <c r="C107" s="105" t="s">
        <v>890</v>
      </c>
    </row>
    <row r="108" spans="1:3" ht="12.75">
      <c r="A108" s="314">
        <v>107</v>
      </c>
      <c r="B108" s="479" t="s">
        <v>1354</v>
      </c>
      <c r="C108" s="274" t="s">
        <v>135</v>
      </c>
    </row>
    <row r="109" spans="1:3" ht="33.75">
      <c r="A109" s="314">
        <v>108</v>
      </c>
      <c r="B109" s="487" t="s">
        <v>1355</v>
      </c>
      <c r="C109" s="280" t="s">
        <v>273</v>
      </c>
    </row>
    <row r="110" spans="1:3" ht="12.75">
      <c r="A110" s="314">
        <v>109</v>
      </c>
      <c r="B110" s="488" t="s">
        <v>1356</v>
      </c>
      <c r="C110" s="316" t="s">
        <v>891</v>
      </c>
    </row>
    <row r="111" spans="1:3" ht="22.5">
      <c r="A111" s="314">
        <v>110</v>
      </c>
      <c r="B111" s="483" t="s">
        <v>1357</v>
      </c>
      <c r="C111" s="292" t="s">
        <v>892</v>
      </c>
    </row>
    <row r="112" spans="1:3" ht="25.5">
      <c r="A112" s="314">
        <v>111</v>
      </c>
      <c r="B112" s="334" t="s">
        <v>1358</v>
      </c>
      <c r="C112" s="325" t="s">
        <v>150</v>
      </c>
    </row>
    <row r="113" spans="1:3" ht="25.5">
      <c r="A113" s="314">
        <v>112</v>
      </c>
      <c r="B113" s="479" t="s">
        <v>1359</v>
      </c>
      <c r="C113" s="274" t="s">
        <v>710</v>
      </c>
    </row>
    <row r="114" spans="1:3" ht="22.5">
      <c r="A114" s="314" t="s">
        <v>1230</v>
      </c>
      <c r="B114" s="483" t="s">
        <v>1360</v>
      </c>
      <c r="C114" s="105" t="s">
        <v>183</v>
      </c>
    </row>
    <row r="115" spans="1:3" ht="25.5">
      <c r="A115" s="314">
        <v>114</v>
      </c>
      <c r="B115" s="479" t="s">
        <v>1361</v>
      </c>
      <c r="C115" s="274" t="s">
        <v>711</v>
      </c>
    </row>
    <row r="116" spans="1:3" ht="33.75">
      <c r="A116" s="314">
        <v>115</v>
      </c>
      <c r="B116" s="483" t="s">
        <v>1362</v>
      </c>
      <c r="C116" s="105" t="s">
        <v>142</v>
      </c>
    </row>
    <row r="117" spans="1:3" ht="38.25">
      <c r="A117" s="314">
        <v>116</v>
      </c>
      <c r="B117" s="479" t="s">
        <v>1363</v>
      </c>
      <c r="C117" s="274" t="s">
        <v>662</v>
      </c>
    </row>
    <row r="118" spans="1:3" ht="38.25">
      <c r="A118" s="314">
        <v>117</v>
      </c>
      <c r="B118" s="334"/>
      <c r="C118" s="322" t="s">
        <v>660</v>
      </c>
    </row>
    <row r="119" spans="1:3" ht="33.75">
      <c r="A119" s="314" t="s">
        <v>1230</v>
      </c>
      <c r="B119" s="483" t="s">
        <v>1364</v>
      </c>
      <c r="C119" s="105" t="s">
        <v>195</v>
      </c>
    </row>
    <row r="120" spans="1:3" ht="12.75">
      <c r="A120" s="314" t="s">
        <v>1230</v>
      </c>
      <c r="B120" s="479" t="s">
        <v>1365</v>
      </c>
      <c r="C120" s="274" t="s">
        <v>295</v>
      </c>
    </row>
    <row r="121" spans="1:3" ht="12.75">
      <c r="A121" s="314">
        <v>120</v>
      </c>
      <c r="B121" s="483" t="s">
        <v>1366</v>
      </c>
      <c r="C121" s="105" t="s">
        <v>194</v>
      </c>
    </row>
    <row r="122" spans="1:3" ht="12.75">
      <c r="A122" s="314" t="s">
        <v>1230</v>
      </c>
      <c r="B122" s="479" t="s">
        <v>1367</v>
      </c>
      <c r="C122" s="274" t="s">
        <v>187</v>
      </c>
    </row>
    <row r="123" spans="1:3" ht="22.5">
      <c r="A123" s="314">
        <v>122</v>
      </c>
      <c r="B123" s="483" t="s">
        <v>1368</v>
      </c>
      <c r="C123" s="105" t="s">
        <v>193</v>
      </c>
    </row>
    <row r="124" spans="1:3" ht="25.5">
      <c r="A124" s="314">
        <v>123</v>
      </c>
      <c r="B124" s="479" t="s">
        <v>1369</v>
      </c>
      <c r="C124" s="274" t="s">
        <v>172</v>
      </c>
    </row>
    <row r="125" spans="1:3" ht="12.75">
      <c r="A125" s="314">
        <v>124</v>
      </c>
      <c r="B125" s="489" t="s">
        <v>1370</v>
      </c>
      <c r="C125" s="317" t="s">
        <v>656</v>
      </c>
    </row>
    <row r="126" spans="1:3" ht="12.75">
      <c r="A126" s="314">
        <v>125</v>
      </c>
      <c r="B126" s="489" t="s">
        <v>1371</v>
      </c>
      <c r="C126" s="317" t="s">
        <v>196</v>
      </c>
    </row>
    <row r="127" spans="1:3" ht="12.75">
      <c r="A127" s="314">
        <v>126</v>
      </c>
      <c r="B127" s="489" t="s">
        <v>1372</v>
      </c>
      <c r="C127" s="317" t="s">
        <v>175</v>
      </c>
    </row>
    <row r="128" spans="1:3" ht="12.75">
      <c r="A128" s="314">
        <v>127</v>
      </c>
      <c r="B128" s="489" t="s">
        <v>1373</v>
      </c>
      <c r="C128" s="317" t="s">
        <v>657</v>
      </c>
    </row>
    <row r="129" spans="1:3" ht="25.5">
      <c r="A129" s="314">
        <v>128</v>
      </c>
      <c r="B129" s="479" t="s">
        <v>1374</v>
      </c>
      <c r="C129" s="274" t="s">
        <v>197</v>
      </c>
    </row>
    <row r="130" spans="1:3" ht="12.75">
      <c r="A130" s="314">
        <v>129</v>
      </c>
      <c r="B130" s="489" t="s">
        <v>1375</v>
      </c>
      <c r="C130" s="317" t="s">
        <v>198</v>
      </c>
    </row>
    <row r="131" spans="1:3" ht="12.75">
      <c r="A131" s="314">
        <v>130</v>
      </c>
      <c r="B131" s="489" t="s">
        <v>1376</v>
      </c>
      <c r="C131" s="317" t="s">
        <v>199</v>
      </c>
    </row>
    <row r="132" spans="1:3" ht="12.75">
      <c r="A132" s="314">
        <v>131</v>
      </c>
      <c r="B132" s="489" t="s">
        <v>1377</v>
      </c>
      <c r="C132" s="317" t="s">
        <v>200</v>
      </c>
    </row>
    <row r="133" spans="1:3" ht="12.75">
      <c r="A133" s="314">
        <v>132</v>
      </c>
      <c r="B133" s="489" t="s">
        <v>1378</v>
      </c>
      <c r="C133" s="317" t="s">
        <v>201</v>
      </c>
    </row>
    <row r="134" spans="1:3" ht="12.75">
      <c r="A134" s="314">
        <v>133</v>
      </c>
      <c r="B134" s="489" t="s">
        <v>1379</v>
      </c>
      <c r="C134" s="317" t="s">
        <v>202</v>
      </c>
    </row>
    <row r="135" spans="1:3" ht="12.75">
      <c r="A135" s="314">
        <v>134</v>
      </c>
      <c r="B135" s="489" t="s">
        <v>1380</v>
      </c>
      <c r="C135" s="317" t="s">
        <v>203</v>
      </c>
    </row>
    <row r="136" spans="1:3" ht="12.75">
      <c r="A136" s="314">
        <v>135</v>
      </c>
      <c r="B136" s="489" t="s">
        <v>1381</v>
      </c>
      <c r="C136" s="317" t="s">
        <v>241</v>
      </c>
    </row>
    <row r="137" spans="1:3" ht="38.25">
      <c r="A137" s="314" t="s">
        <v>1230</v>
      </c>
      <c r="B137" s="479" t="s">
        <v>1382</v>
      </c>
      <c r="C137" s="274" t="s">
        <v>219</v>
      </c>
    </row>
    <row r="138" spans="1:3" ht="25.5">
      <c r="A138" s="314">
        <v>137</v>
      </c>
      <c r="B138" s="479" t="s">
        <v>1383</v>
      </c>
      <c r="C138" s="274" t="s">
        <v>206</v>
      </c>
    </row>
    <row r="139" spans="1:3" ht="33.75">
      <c r="A139" s="314">
        <v>138</v>
      </c>
      <c r="B139" s="483" t="s">
        <v>1384</v>
      </c>
      <c r="C139" s="307" t="s">
        <v>893</v>
      </c>
    </row>
    <row r="140" spans="1:3" ht="38.25">
      <c r="A140" s="314">
        <v>139</v>
      </c>
      <c r="B140" s="490" t="s">
        <v>1385</v>
      </c>
      <c r="C140" s="332" t="s">
        <v>145</v>
      </c>
    </row>
    <row r="141" spans="1:3" ht="25.5">
      <c r="A141" s="314" t="s">
        <v>1230</v>
      </c>
      <c r="B141" s="479" t="s">
        <v>1386</v>
      </c>
      <c r="C141" s="274" t="s">
        <v>205</v>
      </c>
    </row>
    <row r="142" spans="1:3" ht="33.75">
      <c r="A142" s="314">
        <v>141</v>
      </c>
      <c r="B142" s="483" t="s">
        <v>1387</v>
      </c>
      <c r="C142" s="307" t="s">
        <v>925</v>
      </c>
    </row>
    <row r="143" spans="1:3" ht="12.75">
      <c r="A143" s="314">
        <v>142</v>
      </c>
      <c r="B143" s="489" t="s">
        <v>1388</v>
      </c>
      <c r="C143" s="317" t="s">
        <v>296</v>
      </c>
    </row>
    <row r="144" spans="1:3" ht="22.5">
      <c r="A144" s="314">
        <v>143</v>
      </c>
      <c r="B144" s="483" t="s">
        <v>1389</v>
      </c>
      <c r="C144" s="307" t="s">
        <v>209</v>
      </c>
    </row>
    <row r="145" spans="1:3" ht="12.75">
      <c r="A145" s="314">
        <v>144</v>
      </c>
      <c r="B145" s="489" t="s">
        <v>1390</v>
      </c>
      <c r="C145" s="317" t="s">
        <v>297</v>
      </c>
    </row>
    <row r="146" spans="1:3" ht="12.75">
      <c r="A146" s="314">
        <v>145</v>
      </c>
      <c r="B146" s="489" t="s">
        <v>1391</v>
      </c>
      <c r="C146" s="317" t="s">
        <v>298</v>
      </c>
    </row>
    <row r="147" spans="1:3" ht="13.5" thickBot="1">
      <c r="A147" s="314">
        <v>146</v>
      </c>
      <c r="B147" s="491" t="s">
        <v>1392</v>
      </c>
      <c r="C147" s="333" t="s">
        <v>659</v>
      </c>
    </row>
    <row r="148" spans="1:3" ht="15.75">
      <c r="A148" s="314">
        <v>147</v>
      </c>
      <c r="B148" s="492" t="s">
        <v>1393</v>
      </c>
      <c r="C148" s="318" t="s">
        <v>712</v>
      </c>
    </row>
    <row r="149" spans="1:3" ht="12.75">
      <c r="A149" s="314">
        <v>148</v>
      </c>
      <c r="B149" s="479" t="s">
        <v>1394</v>
      </c>
      <c r="C149" s="274" t="s">
        <v>240</v>
      </c>
    </row>
    <row r="150" spans="1:3" ht="33.75">
      <c r="A150" s="314">
        <v>149</v>
      </c>
      <c r="B150" s="483" t="s">
        <v>1395</v>
      </c>
      <c r="C150" s="307" t="s">
        <v>713</v>
      </c>
    </row>
    <row r="151" spans="1:3" ht="12.75">
      <c r="A151" s="314">
        <v>150</v>
      </c>
      <c r="B151" s="479" t="s">
        <v>1396</v>
      </c>
      <c r="C151" s="274" t="s">
        <v>696</v>
      </c>
    </row>
    <row r="152" spans="1:3" ht="12.75">
      <c r="A152" s="314">
        <v>151</v>
      </c>
      <c r="B152" s="479" t="s">
        <v>1397</v>
      </c>
      <c r="C152" s="274" t="s">
        <v>697</v>
      </c>
    </row>
    <row r="153" spans="1:3" ht="12.75">
      <c r="A153" s="314">
        <v>152</v>
      </c>
      <c r="B153" s="479" t="s">
        <v>1398</v>
      </c>
      <c r="C153" s="274" t="s">
        <v>698</v>
      </c>
    </row>
    <row r="154" spans="1:3" ht="12.75">
      <c r="A154" s="314">
        <v>153</v>
      </c>
      <c r="B154" s="479" t="s">
        <v>1399</v>
      </c>
      <c r="C154" s="274" t="s">
        <v>211</v>
      </c>
    </row>
    <row r="155" spans="1:3" ht="12.75">
      <c r="A155" s="314">
        <v>154</v>
      </c>
      <c r="B155" s="479" t="s">
        <v>1400</v>
      </c>
      <c r="C155" s="274" t="s">
        <v>212</v>
      </c>
    </row>
    <row r="156" spans="1:3" ht="12.75">
      <c r="A156" s="314">
        <v>155</v>
      </c>
      <c r="B156" s="479" t="s">
        <v>1401</v>
      </c>
      <c r="C156" s="274" t="s">
        <v>213</v>
      </c>
    </row>
    <row r="157" spans="1:3" ht="12.75">
      <c r="A157" s="314">
        <v>156</v>
      </c>
      <c r="B157" s="479" t="s">
        <v>1381</v>
      </c>
      <c r="C157" s="274" t="s">
        <v>214</v>
      </c>
    </row>
    <row r="158" spans="1:3" ht="25.5">
      <c r="A158" s="314">
        <v>157</v>
      </c>
      <c r="B158" s="334" t="s">
        <v>1402</v>
      </c>
      <c r="C158" s="325" t="s">
        <v>796</v>
      </c>
    </row>
    <row r="159" spans="1:3" ht="12.75">
      <c r="A159" s="314">
        <v>158</v>
      </c>
      <c r="B159" s="479" t="s">
        <v>1403</v>
      </c>
      <c r="C159" s="274" t="s">
        <v>23</v>
      </c>
    </row>
    <row r="160" spans="1:3" ht="51">
      <c r="A160" s="314">
        <v>159</v>
      </c>
      <c r="B160" s="334" t="s">
        <v>658</v>
      </c>
      <c r="C160" s="277" t="s">
        <v>714</v>
      </c>
    </row>
    <row r="161" spans="1:3" ht="33.75">
      <c r="A161" s="314">
        <v>160</v>
      </c>
      <c r="B161" s="483" t="s">
        <v>1404</v>
      </c>
      <c r="C161" s="307" t="s">
        <v>5</v>
      </c>
    </row>
    <row r="162" spans="1:3" ht="12.75">
      <c r="A162" s="314">
        <v>161</v>
      </c>
      <c r="B162" s="467" t="s">
        <v>1375</v>
      </c>
      <c r="C162" s="9" t="s">
        <v>699</v>
      </c>
    </row>
    <row r="163" spans="1:3" ht="12.75">
      <c r="A163" s="314">
        <v>162</v>
      </c>
      <c r="B163" s="467" t="s">
        <v>1376</v>
      </c>
      <c r="C163" s="9" t="s">
        <v>700</v>
      </c>
    </row>
    <row r="164" spans="1:3" ht="12.75">
      <c r="A164" s="314">
        <v>163</v>
      </c>
      <c r="B164" s="467" t="s">
        <v>1377</v>
      </c>
      <c r="C164" s="9" t="s">
        <v>701</v>
      </c>
    </row>
    <row r="165" spans="1:3" ht="12.75">
      <c r="A165" s="314">
        <v>164</v>
      </c>
      <c r="B165" s="467" t="s">
        <v>1378</v>
      </c>
      <c r="C165" s="9" t="s">
        <v>702</v>
      </c>
    </row>
    <row r="166" spans="1:3" ht="12.75">
      <c r="A166" s="314">
        <v>165</v>
      </c>
      <c r="B166" s="467" t="s">
        <v>1405</v>
      </c>
      <c r="C166" s="9" t="s">
        <v>703</v>
      </c>
    </row>
    <row r="167" spans="1:3" ht="12.75">
      <c r="A167" s="314">
        <v>166</v>
      </c>
      <c r="B167" s="467" t="s">
        <v>1406</v>
      </c>
      <c r="C167" s="9" t="s">
        <v>704</v>
      </c>
    </row>
    <row r="168" spans="1:3" ht="12.75">
      <c r="A168" s="314">
        <v>167</v>
      </c>
      <c r="B168" s="334" t="s">
        <v>1407</v>
      </c>
      <c r="C168" s="334" t="s">
        <v>922</v>
      </c>
    </row>
    <row r="169" spans="1:3" ht="18">
      <c r="A169" s="314">
        <v>168</v>
      </c>
      <c r="B169" s="466" t="s">
        <v>1408</v>
      </c>
      <c r="C169" s="281" t="s">
        <v>143</v>
      </c>
    </row>
    <row r="170" spans="1:3" ht="15.75">
      <c r="A170" s="314">
        <v>169</v>
      </c>
      <c r="B170" s="482" t="s">
        <v>1409</v>
      </c>
      <c r="C170" s="318" t="s">
        <v>293</v>
      </c>
    </row>
    <row r="171" spans="1:3" ht="15.75">
      <c r="A171" s="314">
        <v>170</v>
      </c>
      <c r="B171" s="476" t="s">
        <v>1410</v>
      </c>
      <c r="C171" s="319" t="s">
        <v>215</v>
      </c>
    </row>
    <row r="172" spans="1:3" ht="25.5">
      <c r="A172" s="314">
        <v>171</v>
      </c>
      <c r="B172" s="479" t="s">
        <v>1411</v>
      </c>
      <c r="C172" s="274" t="s">
        <v>715</v>
      </c>
    </row>
    <row r="173" spans="1:3" ht="45">
      <c r="A173" s="314" t="s">
        <v>1230</v>
      </c>
      <c r="B173" s="493" t="s">
        <v>1412</v>
      </c>
      <c r="C173" s="282" t="s">
        <v>216</v>
      </c>
    </row>
    <row r="174" spans="1:3" ht="33.75">
      <c r="A174" s="314">
        <v>173</v>
      </c>
      <c r="B174" s="493" t="s">
        <v>1413</v>
      </c>
      <c r="C174" s="282" t="s">
        <v>217</v>
      </c>
    </row>
    <row r="175" spans="1:3" ht="33.75">
      <c r="A175" s="314">
        <v>174</v>
      </c>
      <c r="B175" s="493" t="s">
        <v>1414</v>
      </c>
      <c r="C175" s="282" t="s">
        <v>802</v>
      </c>
    </row>
    <row r="176" spans="1:3" ht="45">
      <c r="A176" s="314">
        <v>175</v>
      </c>
      <c r="B176" s="493" t="s">
        <v>1415</v>
      </c>
      <c r="C176" s="282" t="s">
        <v>926</v>
      </c>
    </row>
    <row r="177" spans="1:3" ht="13.5" thickBot="1">
      <c r="A177" s="314">
        <v>176</v>
      </c>
      <c r="B177" s="479" t="s">
        <v>1416</v>
      </c>
      <c r="C177" s="274" t="s">
        <v>705</v>
      </c>
    </row>
    <row r="178" spans="1:3" ht="34.5" thickBot="1">
      <c r="A178" s="314">
        <v>177</v>
      </c>
      <c r="B178" s="494" t="s">
        <v>1417</v>
      </c>
      <c r="C178" s="295" t="s">
        <v>732</v>
      </c>
    </row>
    <row r="179" spans="1:3" ht="23.25" thickBot="1">
      <c r="A179" s="314">
        <v>178</v>
      </c>
      <c r="B179" s="495" t="s">
        <v>1418</v>
      </c>
      <c r="C179" s="295" t="s">
        <v>733</v>
      </c>
    </row>
    <row r="180" spans="1:3" ht="23.25" thickBot="1">
      <c r="A180" s="314">
        <v>179</v>
      </c>
      <c r="B180" s="496" t="s">
        <v>1419</v>
      </c>
      <c r="C180" s="293" t="s">
        <v>735</v>
      </c>
    </row>
    <row r="181" spans="1:3" ht="23.25" thickBot="1">
      <c r="A181" s="314">
        <v>180</v>
      </c>
      <c r="B181" s="496" t="s">
        <v>1420</v>
      </c>
      <c r="C181" s="293" t="s">
        <v>730</v>
      </c>
    </row>
    <row r="182" spans="1:3" ht="23.25" thickBot="1">
      <c r="A182" s="314">
        <v>181</v>
      </c>
      <c r="B182" s="496" t="s">
        <v>1421</v>
      </c>
      <c r="C182" s="293" t="s">
        <v>731</v>
      </c>
    </row>
    <row r="183" spans="1:3" ht="13.5" thickBot="1">
      <c r="A183" s="314">
        <v>182</v>
      </c>
      <c r="B183" s="496" t="s">
        <v>1422</v>
      </c>
      <c r="C183" s="293" t="s">
        <v>727</v>
      </c>
    </row>
    <row r="184" spans="1:3" ht="13.5" thickBot="1">
      <c r="A184" s="314">
        <v>183</v>
      </c>
      <c r="B184" s="496" t="s">
        <v>1423</v>
      </c>
      <c r="C184" s="293" t="s">
        <v>728</v>
      </c>
    </row>
    <row r="185" spans="1:3" ht="13.5" thickBot="1">
      <c r="A185" s="314">
        <v>184</v>
      </c>
      <c r="B185" s="496" t="s">
        <v>1424</v>
      </c>
      <c r="C185" s="293" t="s">
        <v>729</v>
      </c>
    </row>
    <row r="186" spans="1:3" ht="45">
      <c r="A186" s="314">
        <v>185</v>
      </c>
      <c r="B186" s="497" t="s">
        <v>1425</v>
      </c>
      <c r="C186" s="283" t="s">
        <v>894</v>
      </c>
    </row>
    <row r="187" spans="1:3" ht="12.75">
      <c r="A187" s="314">
        <v>186</v>
      </c>
      <c r="B187" s="498" t="s">
        <v>1426</v>
      </c>
      <c r="C187" s="284" t="s">
        <v>895</v>
      </c>
    </row>
    <row r="188" spans="1:3" ht="12.75">
      <c r="A188" s="314">
        <v>187</v>
      </c>
      <c r="B188" s="479" t="s">
        <v>1427</v>
      </c>
      <c r="C188" s="274" t="s">
        <v>220</v>
      </c>
    </row>
    <row r="189" spans="1:3" ht="34.5" thickBot="1">
      <c r="A189" s="314">
        <v>188</v>
      </c>
      <c r="B189" s="499" t="s">
        <v>1428</v>
      </c>
      <c r="C189" s="335" t="s">
        <v>134</v>
      </c>
    </row>
    <row r="190" spans="1:3" ht="23.25" thickBot="1">
      <c r="A190" s="314">
        <v>189</v>
      </c>
      <c r="B190" s="496" t="s">
        <v>1429</v>
      </c>
      <c r="C190" s="293" t="s">
        <v>734</v>
      </c>
    </row>
    <row r="191" spans="1:3" ht="25.5">
      <c r="A191" s="314" t="s">
        <v>1230</v>
      </c>
      <c r="B191" s="334" t="s">
        <v>1430</v>
      </c>
      <c r="C191" s="325" t="s">
        <v>896</v>
      </c>
    </row>
    <row r="192" spans="1:3" ht="38.25">
      <c r="A192" s="314" t="s">
        <v>1230</v>
      </c>
      <c r="B192" s="479" t="s">
        <v>1431</v>
      </c>
      <c r="C192" s="274" t="s">
        <v>664</v>
      </c>
    </row>
    <row r="193" spans="1:3" ht="34.5" thickBot="1">
      <c r="A193" s="314" t="s">
        <v>1230</v>
      </c>
      <c r="B193" s="483" t="s">
        <v>1432</v>
      </c>
      <c r="C193" s="307" t="s">
        <v>280</v>
      </c>
    </row>
    <row r="194" spans="1:3" ht="13.5" thickBot="1">
      <c r="A194" s="314">
        <v>193</v>
      </c>
      <c r="B194" s="500" t="s">
        <v>1433</v>
      </c>
      <c r="C194" s="308" t="s">
        <v>897</v>
      </c>
    </row>
    <row r="195" spans="1:3" ht="13.5" thickBot="1">
      <c r="A195" s="314">
        <v>194</v>
      </c>
      <c r="B195" s="501" t="s">
        <v>1434</v>
      </c>
      <c r="C195" s="308" t="s">
        <v>898</v>
      </c>
    </row>
    <row r="196" spans="1:3" ht="64.5" thickBot="1">
      <c r="A196" s="314">
        <v>195</v>
      </c>
      <c r="B196" s="334" t="s">
        <v>660</v>
      </c>
      <c r="C196" s="322" t="s">
        <v>661</v>
      </c>
    </row>
    <row r="197" spans="1:3" ht="13.5" thickBot="1">
      <c r="A197" s="314">
        <v>196</v>
      </c>
      <c r="B197" s="500" t="s">
        <v>1435</v>
      </c>
      <c r="C197" s="308" t="s">
        <v>899</v>
      </c>
    </row>
    <row r="198" spans="1:3" ht="13.5" thickBot="1">
      <c r="A198" s="314">
        <v>197</v>
      </c>
      <c r="B198" s="501" t="s">
        <v>1436</v>
      </c>
      <c r="C198" s="308" t="s">
        <v>900</v>
      </c>
    </row>
    <row r="199" spans="1:3" ht="13.5" thickBot="1">
      <c r="A199" s="314">
        <v>198</v>
      </c>
      <c r="B199" s="501" t="s">
        <v>1437</v>
      </c>
      <c r="C199" s="308" t="s">
        <v>901</v>
      </c>
    </row>
    <row r="200" spans="1:3" ht="13.5" thickBot="1">
      <c r="A200" s="314">
        <v>199</v>
      </c>
      <c r="B200" s="501" t="s">
        <v>1438</v>
      </c>
      <c r="C200" s="308" t="s">
        <v>902</v>
      </c>
    </row>
    <row r="201" spans="1:3" ht="25.5">
      <c r="A201" s="314">
        <v>200</v>
      </c>
      <c r="B201" s="479" t="s">
        <v>1439</v>
      </c>
      <c r="C201" s="274" t="s">
        <v>665</v>
      </c>
    </row>
    <row r="202" spans="1:3" ht="34.5" thickBot="1">
      <c r="A202" s="314">
        <v>201</v>
      </c>
      <c r="B202" s="502" t="s">
        <v>1440</v>
      </c>
      <c r="C202" s="212" t="s">
        <v>927</v>
      </c>
    </row>
    <row r="203" spans="1:3" ht="38.25">
      <c r="A203" s="314" t="s">
        <v>1230</v>
      </c>
      <c r="B203" s="479" t="s">
        <v>1441</v>
      </c>
      <c r="C203" s="274" t="s">
        <v>667</v>
      </c>
    </row>
    <row r="204" spans="1:3" ht="34.5" thickBot="1">
      <c r="A204" s="314" t="s">
        <v>1230</v>
      </c>
      <c r="B204" s="502" t="s">
        <v>1442</v>
      </c>
      <c r="C204" s="212" t="s">
        <v>247</v>
      </c>
    </row>
    <row r="205" spans="1:3" ht="27">
      <c r="A205" s="314">
        <v>204</v>
      </c>
      <c r="B205" s="479" t="s">
        <v>1443</v>
      </c>
      <c r="C205" s="274" t="s">
        <v>1051</v>
      </c>
    </row>
    <row r="206" spans="1:3" ht="12.75">
      <c r="A206" s="314" t="s">
        <v>1230</v>
      </c>
      <c r="B206" s="493" t="s">
        <v>1444</v>
      </c>
      <c r="C206" s="282" t="s">
        <v>740</v>
      </c>
    </row>
    <row r="207" spans="1:3" ht="12.75">
      <c r="A207" s="314">
        <v>206</v>
      </c>
      <c r="B207" s="489" t="s">
        <v>1445</v>
      </c>
      <c r="C207" s="336" t="s">
        <v>738</v>
      </c>
    </row>
    <row r="208" spans="1:3" ht="15.75">
      <c r="A208" s="314" t="s">
        <v>1230</v>
      </c>
      <c r="B208" s="482" t="s">
        <v>1446</v>
      </c>
      <c r="C208" s="318" t="s">
        <v>737</v>
      </c>
    </row>
    <row r="209" spans="1:3" ht="52.5">
      <c r="A209" s="314">
        <v>208</v>
      </c>
      <c r="B209" s="467" t="s">
        <v>1447</v>
      </c>
      <c r="C209" s="9" t="s">
        <v>513</v>
      </c>
    </row>
    <row r="210" spans="1:3" ht="33.75">
      <c r="A210" s="314">
        <v>209</v>
      </c>
      <c r="B210" s="493" t="s">
        <v>1448</v>
      </c>
      <c r="C210" s="282" t="s">
        <v>903</v>
      </c>
    </row>
    <row r="211" spans="1:3" ht="12.75">
      <c r="A211" s="314" t="s">
        <v>1230</v>
      </c>
      <c r="B211" s="334" t="s">
        <v>1449</v>
      </c>
      <c r="C211" s="325" t="s">
        <v>904</v>
      </c>
    </row>
    <row r="212" spans="1:3" ht="25.5">
      <c r="A212" s="314">
        <v>211</v>
      </c>
      <c r="B212" s="467" t="s">
        <v>1450</v>
      </c>
      <c r="C212" s="9" t="s">
        <v>936</v>
      </c>
    </row>
    <row r="213" spans="1:3" ht="38.25">
      <c r="A213" s="314" t="s">
        <v>1230</v>
      </c>
      <c r="B213" s="467" t="s">
        <v>1451</v>
      </c>
      <c r="C213" s="287" t="s">
        <v>937</v>
      </c>
    </row>
    <row r="214" spans="1:3" ht="34.5" thickBot="1">
      <c r="A214" s="314" t="s">
        <v>1230</v>
      </c>
      <c r="B214" s="503" t="s">
        <v>1452</v>
      </c>
      <c r="C214" s="286" t="s">
        <v>355</v>
      </c>
    </row>
    <row r="215" spans="1:3" ht="12.75">
      <c r="A215" s="314" t="s">
        <v>1230</v>
      </c>
      <c r="B215" s="334" t="s">
        <v>1453</v>
      </c>
      <c r="C215" s="325" t="s">
        <v>736</v>
      </c>
    </row>
    <row r="216" spans="1:3" ht="21">
      <c r="A216" s="314">
        <v>215</v>
      </c>
      <c r="B216" s="472" t="s">
        <v>1454</v>
      </c>
      <c r="C216" s="337" t="s">
        <v>790</v>
      </c>
    </row>
    <row r="217" spans="1:3" ht="12.75">
      <c r="A217" s="314" t="s">
        <v>1230</v>
      </c>
      <c r="B217" s="334" t="s">
        <v>1455</v>
      </c>
      <c r="C217" s="325" t="s">
        <v>688</v>
      </c>
    </row>
    <row r="218" spans="1:3" ht="25.5">
      <c r="A218" s="314">
        <v>217</v>
      </c>
      <c r="B218" s="467" t="s">
        <v>1456</v>
      </c>
      <c r="C218" s="287" t="s">
        <v>791</v>
      </c>
    </row>
    <row r="219" spans="1:3" ht="33.75">
      <c r="A219" s="314" t="s">
        <v>1230</v>
      </c>
      <c r="B219" s="483" t="s">
        <v>1457</v>
      </c>
      <c r="C219" s="290" t="s">
        <v>22</v>
      </c>
    </row>
    <row r="220" spans="1:3" ht="12.75">
      <c r="A220" s="314">
        <v>219</v>
      </c>
      <c r="B220" s="334" t="s">
        <v>1458</v>
      </c>
      <c r="C220" s="338" t="s">
        <v>741</v>
      </c>
    </row>
    <row r="221" spans="1:3" ht="51">
      <c r="A221" s="314">
        <v>220</v>
      </c>
      <c r="B221" s="334" t="s">
        <v>1459</v>
      </c>
      <c r="C221" s="339" t="s">
        <v>742</v>
      </c>
    </row>
    <row r="222" spans="1:3" ht="12.75">
      <c r="A222" s="314">
        <v>221</v>
      </c>
      <c r="B222" s="334" t="s">
        <v>1460</v>
      </c>
      <c r="C222" s="338" t="s">
        <v>743</v>
      </c>
    </row>
    <row r="223" spans="1:3" ht="39" thickBot="1">
      <c r="A223" s="314">
        <v>222</v>
      </c>
      <c r="B223" s="334" t="s">
        <v>1461</v>
      </c>
      <c r="C223" s="338" t="s">
        <v>744</v>
      </c>
    </row>
    <row r="224" spans="1:3" ht="13.5" thickBot="1">
      <c r="A224" s="314">
        <v>223</v>
      </c>
      <c r="B224" s="494" t="s">
        <v>1462</v>
      </c>
      <c r="C224" s="295" t="s">
        <v>274</v>
      </c>
    </row>
    <row r="225" spans="1:3" ht="13.5" thickBot="1">
      <c r="A225" s="314">
        <v>224</v>
      </c>
      <c r="B225" s="496" t="s">
        <v>1463</v>
      </c>
      <c r="C225" s="293" t="s">
        <v>745</v>
      </c>
    </row>
    <row r="226" spans="1:3" ht="13.5" thickBot="1">
      <c r="A226" s="314">
        <v>225</v>
      </c>
      <c r="B226" s="495" t="s">
        <v>1464</v>
      </c>
      <c r="C226" s="295" t="s">
        <v>746</v>
      </c>
    </row>
    <row r="227" spans="1:3" ht="13.5" thickBot="1">
      <c r="A227" s="314">
        <v>226</v>
      </c>
      <c r="B227" s="495" t="s">
        <v>1465</v>
      </c>
      <c r="C227" s="295" t="s">
        <v>747</v>
      </c>
    </row>
    <row r="228" spans="1:3" ht="12.75">
      <c r="A228" s="314" t="s">
        <v>1230</v>
      </c>
      <c r="B228" s="489" t="s">
        <v>1466</v>
      </c>
      <c r="C228" s="340" t="s">
        <v>748</v>
      </c>
    </row>
    <row r="229" spans="1:3" ht="25.5">
      <c r="A229" s="314">
        <v>228</v>
      </c>
      <c r="B229" s="467" t="s">
        <v>1467</v>
      </c>
      <c r="C229" s="287" t="s">
        <v>803</v>
      </c>
    </row>
    <row r="230" spans="1:3" ht="26.25" customHeight="1">
      <c r="A230" s="314" t="s">
        <v>1230</v>
      </c>
      <c r="B230" s="334" t="s">
        <v>714</v>
      </c>
      <c r="C230" s="322" t="s">
        <v>749</v>
      </c>
    </row>
    <row r="231" spans="1:3" ht="25.5">
      <c r="A231" s="314">
        <v>230</v>
      </c>
      <c r="B231" s="479" t="s">
        <v>1468</v>
      </c>
      <c r="C231" s="274" t="s">
        <v>928</v>
      </c>
    </row>
    <row r="232" spans="1:3" ht="57" thickBot="1">
      <c r="A232" s="314" t="s">
        <v>1230</v>
      </c>
      <c r="B232" s="504" t="s">
        <v>1469</v>
      </c>
      <c r="C232" s="341" t="s">
        <v>776</v>
      </c>
    </row>
    <row r="233" spans="1:3" ht="13.5" thickBot="1">
      <c r="A233" s="314">
        <v>232</v>
      </c>
      <c r="B233" s="505" t="s">
        <v>1470</v>
      </c>
      <c r="C233" s="342" t="s">
        <v>1083</v>
      </c>
    </row>
    <row r="234" spans="1:3" ht="38.25">
      <c r="A234" s="314">
        <v>233</v>
      </c>
      <c r="B234" s="467" t="s">
        <v>1471</v>
      </c>
      <c r="C234" s="287" t="s">
        <v>752</v>
      </c>
    </row>
    <row r="235" spans="1:3" ht="22.5">
      <c r="A235" s="314" t="s">
        <v>1230</v>
      </c>
      <c r="B235" s="483" t="s">
        <v>1472</v>
      </c>
      <c r="C235" s="290" t="s">
        <v>753</v>
      </c>
    </row>
    <row r="236" spans="1:3" ht="25.5">
      <c r="A236" s="314" t="s">
        <v>1230</v>
      </c>
      <c r="B236" s="467" t="s">
        <v>1473</v>
      </c>
      <c r="C236" s="9" t="s">
        <v>754</v>
      </c>
    </row>
    <row r="237" spans="1:3" ht="23.25" thickBot="1">
      <c r="A237" s="314" t="s">
        <v>1230</v>
      </c>
      <c r="B237" s="483" t="s">
        <v>1474</v>
      </c>
      <c r="C237" s="290" t="s">
        <v>755</v>
      </c>
    </row>
    <row r="238" spans="1:3" ht="13.5" thickBot="1">
      <c r="A238" s="314">
        <v>237</v>
      </c>
      <c r="B238" s="494" t="s">
        <v>1462</v>
      </c>
      <c r="C238" s="295" t="s">
        <v>28</v>
      </c>
    </row>
    <row r="239" spans="1:3" ht="13.5" thickBot="1">
      <c r="A239" s="314">
        <v>238</v>
      </c>
      <c r="B239" s="496" t="s">
        <v>1475</v>
      </c>
      <c r="C239" s="293" t="s">
        <v>275</v>
      </c>
    </row>
    <row r="240" spans="1:3" ht="13.5" thickBot="1">
      <c r="A240" s="314">
        <v>239</v>
      </c>
      <c r="B240" s="496" t="s">
        <v>1476</v>
      </c>
      <c r="C240" s="293" t="s">
        <v>276</v>
      </c>
    </row>
    <row r="241" spans="1:3" ht="13.5" thickBot="1">
      <c r="A241" s="314">
        <v>240</v>
      </c>
      <c r="B241" s="495" t="s">
        <v>1477</v>
      </c>
      <c r="C241" s="343" t="s">
        <v>24</v>
      </c>
    </row>
    <row r="242" spans="1:3" ht="12.75">
      <c r="A242" s="314" t="s">
        <v>1230</v>
      </c>
      <c r="B242" s="489" t="s">
        <v>1478</v>
      </c>
      <c r="C242" s="336" t="s">
        <v>663</v>
      </c>
    </row>
    <row r="243" spans="1:3" ht="38.25">
      <c r="A243" s="314" t="s">
        <v>1230</v>
      </c>
      <c r="B243" s="467" t="s">
        <v>1479</v>
      </c>
      <c r="C243" s="287" t="s">
        <v>758</v>
      </c>
    </row>
    <row r="244" spans="1:3" ht="22.5">
      <c r="A244" s="314" t="s">
        <v>1230</v>
      </c>
      <c r="B244" s="483" t="s">
        <v>1480</v>
      </c>
      <c r="C244" s="290" t="s">
        <v>759</v>
      </c>
    </row>
    <row r="245" spans="1:3" ht="38.25">
      <c r="A245" s="314">
        <v>244</v>
      </c>
      <c r="B245" s="467" t="s">
        <v>1481</v>
      </c>
      <c r="C245" s="9" t="s">
        <v>25</v>
      </c>
    </row>
    <row r="246" spans="1:3" ht="57" thickBot="1">
      <c r="A246" s="314">
        <v>245</v>
      </c>
      <c r="B246" s="502" t="s">
        <v>1482</v>
      </c>
      <c r="C246" s="212" t="s">
        <v>26</v>
      </c>
    </row>
    <row r="247" spans="1:3" ht="13.5" thickBot="1">
      <c r="A247" s="314">
        <v>246</v>
      </c>
      <c r="B247" s="495" t="s">
        <v>1483</v>
      </c>
      <c r="C247" s="295" t="s">
        <v>760</v>
      </c>
    </row>
    <row r="248" spans="1:3" ht="13.5" thickBot="1">
      <c r="A248" s="314">
        <v>247</v>
      </c>
      <c r="B248" s="495" t="s">
        <v>1484</v>
      </c>
      <c r="C248" s="295" t="s">
        <v>761</v>
      </c>
    </row>
    <row r="249" spans="1:3" ht="13.5" thickBot="1">
      <c r="A249" s="314">
        <v>248</v>
      </c>
      <c r="B249" s="496" t="s">
        <v>1485</v>
      </c>
      <c r="C249" s="293" t="s">
        <v>762</v>
      </c>
    </row>
    <row r="250" spans="1:3" ht="15.75">
      <c r="A250" s="314" t="s">
        <v>1230</v>
      </c>
      <c r="B250" s="482" t="s">
        <v>1263</v>
      </c>
      <c r="C250" s="318" t="s">
        <v>763</v>
      </c>
    </row>
    <row r="251" spans="1:3" ht="38.25">
      <c r="A251" s="314" t="s">
        <v>1230</v>
      </c>
      <c r="B251" s="467" t="s">
        <v>1486</v>
      </c>
      <c r="C251" s="9" t="s">
        <v>31</v>
      </c>
    </row>
    <row r="252" spans="1:3" ht="68.25" thickBot="1">
      <c r="A252" s="314" t="s">
        <v>1230</v>
      </c>
      <c r="B252" s="483" t="s">
        <v>1487</v>
      </c>
      <c r="C252" s="290" t="s">
        <v>905</v>
      </c>
    </row>
    <row r="253" spans="1:3" ht="13.5" thickBot="1">
      <c r="A253" s="314" t="s">
        <v>1230</v>
      </c>
      <c r="B253" s="506" t="s">
        <v>1488</v>
      </c>
      <c r="C253" s="309" t="s">
        <v>27</v>
      </c>
    </row>
    <row r="254" spans="1:3" ht="23.25" thickBot="1">
      <c r="A254" s="314" t="s">
        <v>1230</v>
      </c>
      <c r="B254" s="507" t="s">
        <v>1489</v>
      </c>
      <c r="C254" s="310" t="s">
        <v>764</v>
      </c>
    </row>
    <row r="255" spans="1:3" ht="13.5" thickBot="1">
      <c r="A255" s="314" t="s">
        <v>1230</v>
      </c>
      <c r="B255" s="508" t="s">
        <v>1490</v>
      </c>
      <c r="C255" s="293" t="s">
        <v>765</v>
      </c>
    </row>
    <row r="256" spans="1:3" ht="34.5" thickBot="1">
      <c r="A256" s="314" t="s">
        <v>1230</v>
      </c>
      <c r="B256" s="496" t="s">
        <v>1491</v>
      </c>
      <c r="C256" s="293" t="s">
        <v>766</v>
      </c>
    </row>
    <row r="257" spans="1:3" ht="13.5" thickBot="1">
      <c r="A257" s="314" t="s">
        <v>1230</v>
      </c>
      <c r="B257" s="496" t="s">
        <v>1492</v>
      </c>
      <c r="C257" s="293" t="s">
        <v>277</v>
      </c>
    </row>
    <row r="258" spans="1:3" ht="25.5">
      <c r="A258" s="314" t="s">
        <v>1230</v>
      </c>
      <c r="B258" s="479" t="s">
        <v>1493</v>
      </c>
      <c r="C258" s="274" t="s">
        <v>767</v>
      </c>
    </row>
    <row r="259" spans="1:3" ht="34.5" thickBot="1">
      <c r="A259" s="314" t="s">
        <v>1230</v>
      </c>
      <c r="B259" s="502" t="s">
        <v>1494</v>
      </c>
      <c r="C259" s="212" t="s">
        <v>906</v>
      </c>
    </row>
    <row r="260" spans="1:3" ht="13.5" thickBot="1">
      <c r="A260" s="314" t="s">
        <v>1230</v>
      </c>
      <c r="B260" s="485" t="s">
        <v>1495</v>
      </c>
      <c r="C260" s="311" t="s">
        <v>768</v>
      </c>
    </row>
    <row r="261" spans="1:3" ht="13.5" thickBot="1">
      <c r="A261" s="314" t="s">
        <v>1230</v>
      </c>
      <c r="B261" s="509" t="s">
        <v>1496</v>
      </c>
      <c r="C261" s="312" t="s">
        <v>769</v>
      </c>
    </row>
    <row r="262" spans="1:3" ht="13.5" thickBot="1">
      <c r="A262" s="314" t="s">
        <v>1230</v>
      </c>
      <c r="B262" s="485" t="s">
        <v>1497</v>
      </c>
      <c r="C262" s="313" t="s">
        <v>770</v>
      </c>
    </row>
    <row r="263" spans="1:3" ht="25.5">
      <c r="A263" s="314" t="s">
        <v>1230</v>
      </c>
      <c r="B263" s="479" t="s">
        <v>1498</v>
      </c>
      <c r="C263" s="274" t="s">
        <v>771</v>
      </c>
    </row>
    <row r="264" spans="1:3" ht="45">
      <c r="A264" s="314" t="s">
        <v>1230</v>
      </c>
      <c r="B264" s="493" t="s">
        <v>1499</v>
      </c>
      <c r="C264" s="168" t="s">
        <v>929</v>
      </c>
    </row>
    <row r="265" spans="1:3" ht="45.75" thickBot="1">
      <c r="A265" s="314" t="s">
        <v>1230</v>
      </c>
      <c r="B265" s="493" t="s">
        <v>1500</v>
      </c>
      <c r="C265" s="168" t="s">
        <v>1012</v>
      </c>
    </row>
    <row r="266" spans="1:3" ht="13.5" thickBot="1">
      <c r="A266" s="314" t="s">
        <v>1230</v>
      </c>
      <c r="B266" s="494" t="s">
        <v>1501</v>
      </c>
      <c r="C266" s="344" t="s">
        <v>772</v>
      </c>
    </row>
    <row r="267" spans="1:3" ht="13.5" thickBot="1">
      <c r="A267" s="314" t="s">
        <v>1230</v>
      </c>
      <c r="B267" s="495" t="s">
        <v>1502</v>
      </c>
      <c r="C267" s="344" t="s">
        <v>674</v>
      </c>
    </row>
    <row r="268" spans="1:3" ht="13.5" thickBot="1">
      <c r="A268" s="314" t="s">
        <v>1230</v>
      </c>
      <c r="B268" s="496" t="s">
        <v>1503</v>
      </c>
      <c r="C268" s="345" t="s">
        <v>673</v>
      </c>
    </row>
    <row r="269" spans="1:3" ht="13.5" thickBot="1">
      <c r="A269" s="314" t="s">
        <v>1230</v>
      </c>
      <c r="B269" s="496" t="s">
        <v>1504</v>
      </c>
      <c r="C269" s="346" t="s">
        <v>773</v>
      </c>
    </row>
    <row r="270" spans="1:3" ht="13.5" thickBot="1">
      <c r="A270" s="314" t="s">
        <v>1230</v>
      </c>
      <c r="B270" s="496" t="s">
        <v>1505</v>
      </c>
      <c r="C270" s="346" t="s">
        <v>676</v>
      </c>
    </row>
    <row r="271" spans="1:3" ht="13.5" thickBot="1">
      <c r="A271" s="314" t="s">
        <v>1230</v>
      </c>
      <c r="B271" s="496" t="s">
        <v>1506</v>
      </c>
      <c r="C271" s="345" t="s">
        <v>675</v>
      </c>
    </row>
    <row r="272" spans="1:3" ht="13.5" thickBot="1">
      <c r="A272" s="314" t="s">
        <v>1230</v>
      </c>
      <c r="B272" s="496" t="s">
        <v>1507</v>
      </c>
      <c r="C272" s="347" t="s">
        <v>774</v>
      </c>
    </row>
    <row r="273" spans="1:3" ht="13.5" thickBot="1">
      <c r="A273" s="314">
        <v>272</v>
      </c>
      <c r="B273" s="501" t="s">
        <v>1508</v>
      </c>
      <c r="C273" s="348" t="s">
        <v>669</v>
      </c>
    </row>
    <row r="274" spans="1:3" ht="13.5" thickBot="1">
      <c r="A274" s="314">
        <v>273</v>
      </c>
      <c r="B274" s="501" t="s">
        <v>1509</v>
      </c>
      <c r="C274" s="308" t="s">
        <v>670</v>
      </c>
    </row>
    <row r="275" spans="1:3" ht="13.5" thickBot="1">
      <c r="A275" s="314">
        <v>274</v>
      </c>
      <c r="B275" s="501" t="s">
        <v>1510</v>
      </c>
      <c r="C275" s="349" t="s">
        <v>671</v>
      </c>
    </row>
    <row r="276" spans="1:3" ht="13.5" thickBot="1">
      <c r="A276" s="314" t="s">
        <v>1230</v>
      </c>
      <c r="B276" s="496" t="s">
        <v>1511</v>
      </c>
      <c r="C276" s="350" t="s">
        <v>672</v>
      </c>
    </row>
    <row r="277" spans="1:3" ht="12.75">
      <c r="A277" s="314" t="s">
        <v>1230</v>
      </c>
      <c r="B277" s="510" t="s">
        <v>1512</v>
      </c>
      <c r="C277" s="351" t="s">
        <v>780</v>
      </c>
    </row>
    <row r="278" spans="1:3" ht="13.5" thickBot="1">
      <c r="A278" s="314" t="s">
        <v>1230</v>
      </c>
      <c r="B278" s="511" t="s">
        <v>1513</v>
      </c>
      <c r="C278" s="352" t="s">
        <v>677</v>
      </c>
    </row>
    <row r="279" spans="1:3" ht="13.5" thickBot="1">
      <c r="A279" s="314" t="s">
        <v>1230</v>
      </c>
      <c r="B279" s="334" t="s">
        <v>1514</v>
      </c>
      <c r="C279" s="325" t="s">
        <v>9</v>
      </c>
    </row>
    <row r="280" spans="1:3" ht="13.5" thickBot="1">
      <c r="A280" s="314" t="s">
        <v>1230</v>
      </c>
      <c r="B280" s="512" t="s">
        <v>1515</v>
      </c>
      <c r="C280" s="353" t="s">
        <v>678</v>
      </c>
    </row>
    <row r="281" spans="1:3" ht="25.5">
      <c r="A281" s="314" t="s">
        <v>1230</v>
      </c>
      <c r="B281" s="467" t="s">
        <v>1516</v>
      </c>
      <c r="C281" s="9" t="s">
        <v>281</v>
      </c>
    </row>
    <row r="282" spans="1:3" ht="12.75">
      <c r="A282" s="314" t="s">
        <v>1230</v>
      </c>
      <c r="B282" s="483" t="s">
        <v>1517</v>
      </c>
      <c r="C282" s="307" t="s">
        <v>8</v>
      </c>
    </row>
    <row r="283" spans="1:3" ht="12.75">
      <c r="A283" s="314">
        <v>282</v>
      </c>
      <c r="B283" s="483" t="s">
        <v>1518</v>
      </c>
      <c r="C283" s="307" t="s">
        <v>692</v>
      </c>
    </row>
    <row r="284" spans="1:3" ht="38.25">
      <c r="A284" s="314" t="s">
        <v>1230</v>
      </c>
      <c r="B284" s="467" t="s">
        <v>1519</v>
      </c>
      <c r="C284" s="287" t="s">
        <v>680</v>
      </c>
    </row>
    <row r="285" spans="1:3" ht="57" thickBot="1">
      <c r="A285" s="314" t="s">
        <v>1230</v>
      </c>
      <c r="B285" s="502" t="s">
        <v>1520</v>
      </c>
      <c r="C285" s="212" t="s">
        <v>288</v>
      </c>
    </row>
    <row r="286" spans="1:3" ht="38.25">
      <c r="A286" s="314">
        <v>285</v>
      </c>
      <c r="B286" s="467" t="s">
        <v>1521</v>
      </c>
      <c r="C286" s="287" t="s">
        <v>681</v>
      </c>
    </row>
    <row r="287" spans="1:3" ht="23.25" thickBot="1">
      <c r="A287" s="314">
        <v>286</v>
      </c>
      <c r="B287" s="502" t="s">
        <v>1522</v>
      </c>
      <c r="C287" s="212" t="s">
        <v>289</v>
      </c>
    </row>
    <row r="288" spans="1:3" ht="26.25" thickBot="1">
      <c r="A288" s="314" t="s">
        <v>1230</v>
      </c>
      <c r="B288" s="467" t="s">
        <v>1523</v>
      </c>
      <c r="C288" s="288" t="s">
        <v>781</v>
      </c>
    </row>
    <row r="289" spans="1:3" ht="13.5" thickBot="1">
      <c r="A289" s="314">
        <v>288</v>
      </c>
      <c r="B289" s="508" t="s">
        <v>1524</v>
      </c>
      <c r="C289" s="293" t="s">
        <v>782</v>
      </c>
    </row>
    <row r="290" spans="1:3" ht="23.25" thickBot="1">
      <c r="A290" s="314" t="s">
        <v>1230</v>
      </c>
      <c r="B290" s="496" t="s">
        <v>1525</v>
      </c>
      <c r="C290" s="293" t="s">
        <v>792</v>
      </c>
    </row>
    <row r="291" spans="1:3" ht="13.5" thickBot="1">
      <c r="A291" s="314">
        <v>290</v>
      </c>
      <c r="B291" s="496" t="s">
        <v>1526</v>
      </c>
      <c r="C291" s="293" t="s">
        <v>783</v>
      </c>
    </row>
    <row r="292" spans="1:3" ht="38.25">
      <c r="A292" s="314">
        <v>291</v>
      </c>
      <c r="B292" s="467" t="s">
        <v>1527</v>
      </c>
      <c r="C292" s="288" t="s">
        <v>683</v>
      </c>
    </row>
    <row r="293" spans="1:3" ht="45.75" thickBot="1">
      <c r="A293" s="314" t="s">
        <v>1230</v>
      </c>
      <c r="B293" s="502" t="s">
        <v>1528</v>
      </c>
      <c r="C293" s="212" t="s">
        <v>757</v>
      </c>
    </row>
    <row r="294" spans="1:3" ht="25.5">
      <c r="A294" s="314">
        <v>293</v>
      </c>
      <c r="B294" s="467" t="s">
        <v>1529</v>
      </c>
      <c r="C294" s="9" t="s">
        <v>686</v>
      </c>
    </row>
    <row r="295" spans="1:3" ht="34.5" thickBot="1">
      <c r="A295" s="314">
        <v>294</v>
      </c>
      <c r="B295" s="499" t="s">
        <v>1530</v>
      </c>
      <c r="C295" s="289" t="s">
        <v>684</v>
      </c>
    </row>
    <row r="296" spans="1:3" ht="13.5" thickBot="1">
      <c r="A296" s="314">
        <v>295</v>
      </c>
      <c r="B296" s="495" t="s">
        <v>1501</v>
      </c>
      <c r="C296" s="295" t="s">
        <v>784</v>
      </c>
    </row>
    <row r="297" spans="1:3" ht="13.5" thickBot="1">
      <c r="A297" s="314">
        <v>296</v>
      </c>
      <c r="B297" s="496" t="s">
        <v>1531</v>
      </c>
      <c r="C297" s="293" t="s">
        <v>785</v>
      </c>
    </row>
    <row r="298" spans="1:3" ht="13.5" thickBot="1">
      <c r="A298" s="314">
        <v>297</v>
      </c>
      <c r="B298" s="495" t="s">
        <v>1532</v>
      </c>
      <c r="C298" s="295" t="s">
        <v>786</v>
      </c>
    </row>
    <row r="299" spans="1:3" ht="13.5" thickBot="1">
      <c r="A299" s="314">
        <v>298</v>
      </c>
      <c r="B299" s="495" t="s">
        <v>1533</v>
      </c>
      <c r="C299" s="295" t="s">
        <v>930</v>
      </c>
    </row>
    <row r="300" spans="1:3" ht="38.25">
      <c r="A300" s="314">
        <v>299</v>
      </c>
      <c r="B300" s="467" t="s">
        <v>1534</v>
      </c>
      <c r="C300" s="9" t="s">
        <v>687</v>
      </c>
    </row>
    <row r="301" spans="1:3" ht="34.5" thickBot="1">
      <c r="A301" s="314">
        <v>300</v>
      </c>
      <c r="B301" s="499" t="s">
        <v>1535</v>
      </c>
      <c r="C301" s="289" t="s">
        <v>685</v>
      </c>
    </row>
    <row r="302" spans="1:3" ht="13.5" thickBot="1">
      <c r="A302" s="314">
        <v>301</v>
      </c>
      <c r="B302" s="495" t="s">
        <v>1533</v>
      </c>
      <c r="C302" s="295" t="s">
        <v>282</v>
      </c>
    </row>
    <row r="303" spans="1:3" ht="64.5" thickBot="1">
      <c r="A303" s="314">
        <v>302</v>
      </c>
      <c r="B303" s="467" t="s">
        <v>1536</v>
      </c>
      <c r="C303" s="9" t="s">
        <v>285</v>
      </c>
    </row>
    <row r="304" spans="1:3" ht="13.5" thickBot="1">
      <c r="A304" s="314">
        <v>303</v>
      </c>
      <c r="B304" s="494" t="s">
        <v>1537</v>
      </c>
      <c r="C304" s="295" t="s">
        <v>788</v>
      </c>
    </row>
    <row r="305" spans="1:3" ht="13.5" thickBot="1">
      <c r="A305" s="314">
        <v>304</v>
      </c>
      <c r="B305" s="495" t="s">
        <v>1538</v>
      </c>
      <c r="C305" s="295" t="s">
        <v>789</v>
      </c>
    </row>
    <row r="306" spans="1:3" ht="13.5" thickBot="1">
      <c r="A306" s="314">
        <v>305</v>
      </c>
      <c r="B306" s="495" t="s">
        <v>1539</v>
      </c>
      <c r="C306" s="295" t="s">
        <v>283</v>
      </c>
    </row>
    <row r="307" spans="1:3" ht="13.5" thickBot="1">
      <c r="A307" s="314">
        <v>306</v>
      </c>
      <c r="B307" s="495" t="s">
        <v>1540</v>
      </c>
      <c r="C307" s="295" t="s">
        <v>284</v>
      </c>
    </row>
    <row r="308" spans="1:3" ht="21">
      <c r="A308" s="314">
        <v>307</v>
      </c>
      <c r="B308" s="472" t="s">
        <v>1541</v>
      </c>
      <c r="C308" s="337" t="s">
        <v>810</v>
      </c>
    </row>
    <row r="309" spans="1:3" ht="15.75">
      <c r="A309" s="314" t="s">
        <v>1230</v>
      </c>
      <c r="B309" s="482" t="s">
        <v>1542</v>
      </c>
      <c r="C309" s="318" t="s">
        <v>793</v>
      </c>
    </row>
    <row r="310" spans="1:3" ht="45">
      <c r="A310" s="314" t="s">
        <v>1230</v>
      </c>
      <c r="B310" s="493" t="s">
        <v>1543</v>
      </c>
      <c r="C310" s="282" t="s">
        <v>290</v>
      </c>
    </row>
    <row r="311" spans="1:3" ht="21">
      <c r="A311" s="314" t="s">
        <v>1230</v>
      </c>
      <c r="B311" s="513" t="s">
        <v>1544</v>
      </c>
      <c r="C311" s="291" t="s">
        <v>907</v>
      </c>
    </row>
    <row r="312" spans="1:3" ht="25.5">
      <c r="A312" s="314">
        <v>311</v>
      </c>
      <c r="B312" s="467" t="s">
        <v>1545</v>
      </c>
      <c r="C312" s="287" t="s">
        <v>291</v>
      </c>
    </row>
    <row r="313" spans="1:3" ht="26.25" thickBot="1">
      <c r="A313" s="314" t="s">
        <v>1230</v>
      </c>
      <c r="B313" s="467" t="s">
        <v>1546</v>
      </c>
      <c r="C313" s="288" t="s">
        <v>794</v>
      </c>
    </row>
    <row r="314" spans="1:3" ht="13.5" thickBot="1">
      <c r="A314" s="314">
        <v>313</v>
      </c>
      <c r="B314" s="508" t="s">
        <v>1547</v>
      </c>
      <c r="C314" s="293" t="s">
        <v>811</v>
      </c>
    </row>
    <row r="315" spans="1:3" ht="38.25">
      <c r="A315" s="314">
        <v>314</v>
      </c>
      <c r="B315" s="467" t="s">
        <v>1548</v>
      </c>
      <c r="C315" s="288" t="s">
        <v>795</v>
      </c>
    </row>
    <row r="316" spans="1:3" ht="12.75">
      <c r="A316" s="314" t="s">
        <v>1230</v>
      </c>
      <c r="B316" s="334"/>
      <c r="C316" s="322"/>
    </row>
    <row r="317" spans="1:3" ht="12.75">
      <c r="A317" s="314" t="s">
        <v>1230</v>
      </c>
      <c r="B317" s="334" t="s">
        <v>1549</v>
      </c>
      <c r="C317" s="334" t="s">
        <v>923</v>
      </c>
    </row>
    <row r="318" spans="1:3" ht="63.75">
      <c r="A318" s="314">
        <v>317</v>
      </c>
      <c r="B318" s="334" t="s">
        <v>1550</v>
      </c>
      <c r="C318" s="321" t="s">
        <v>286</v>
      </c>
    </row>
    <row r="319" spans="1:3" ht="38.25">
      <c r="A319" s="314" t="s">
        <v>1230</v>
      </c>
      <c r="B319" s="467" t="s">
        <v>1551</v>
      </c>
      <c r="C319" s="287" t="s">
        <v>691</v>
      </c>
    </row>
    <row r="320" spans="1:3" ht="51">
      <c r="A320" s="314" t="s">
        <v>1230</v>
      </c>
      <c r="B320" s="467" t="s">
        <v>1552</v>
      </c>
      <c r="C320" s="287" t="s">
        <v>908</v>
      </c>
    </row>
    <row r="321" spans="1:3" ht="25.5">
      <c r="A321" s="314">
        <v>320</v>
      </c>
      <c r="B321" s="467" t="s">
        <v>1553</v>
      </c>
      <c r="C321" s="287" t="s">
        <v>689</v>
      </c>
    </row>
    <row r="322" spans="1:3" ht="36">
      <c r="A322" s="314">
        <v>321</v>
      </c>
      <c r="B322" s="472" t="s">
        <v>1554</v>
      </c>
      <c r="C322" s="337" t="s">
        <v>7</v>
      </c>
    </row>
    <row r="323" spans="1:3" ht="25.5">
      <c r="A323" s="314">
        <v>322</v>
      </c>
      <c r="B323" s="479" t="s">
        <v>1555</v>
      </c>
      <c r="C323" s="274" t="s">
        <v>6</v>
      </c>
    </row>
    <row r="324" spans="1:3" ht="33.75">
      <c r="A324" s="314">
        <v>323</v>
      </c>
      <c r="B324" s="483" t="s">
        <v>1556</v>
      </c>
      <c r="C324" s="105" t="s">
        <v>806</v>
      </c>
    </row>
    <row r="325" spans="1:3" ht="23.25" thickBot="1">
      <c r="A325" s="314">
        <v>324</v>
      </c>
      <c r="B325" s="504" t="s">
        <v>1557</v>
      </c>
      <c r="C325" s="105" t="s">
        <v>568</v>
      </c>
    </row>
    <row r="326" spans="1:3" ht="13.5" thickBot="1">
      <c r="A326" s="314">
        <v>325</v>
      </c>
      <c r="B326" s="494" t="s">
        <v>1558</v>
      </c>
      <c r="C326" s="295" t="s">
        <v>569</v>
      </c>
    </row>
    <row r="327" spans="1:3" ht="13.5" thickBot="1">
      <c r="A327" s="314">
        <v>326</v>
      </c>
      <c r="B327" s="495" t="s">
        <v>1559</v>
      </c>
      <c r="C327" s="295" t="s">
        <v>570</v>
      </c>
    </row>
    <row r="328" spans="1:3" ht="38.25">
      <c r="A328" s="314">
        <v>327</v>
      </c>
      <c r="B328" s="479" t="s">
        <v>1560</v>
      </c>
      <c r="C328" s="274" t="s">
        <v>909</v>
      </c>
    </row>
    <row r="329" spans="1:3" ht="33.75">
      <c r="A329" s="314">
        <v>328</v>
      </c>
      <c r="B329" s="483" t="s">
        <v>1561</v>
      </c>
      <c r="C329" s="307" t="s">
        <v>10</v>
      </c>
    </row>
    <row r="330" spans="1:3" ht="38.25">
      <c r="A330" s="314">
        <v>329</v>
      </c>
      <c r="B330" s="479" t="s">
        <v>1562</v>
      </c>
      <c r="C330" s="274" t="s">
        <v>81</v>
      </c>
    </row>
    <row r="331" spans="1:3" ht="56.25">
      <c r="A331" s="314">
        <v>330</v>
      </c>
      <c r="B331" s="483" t="s">
        <v>1563</v>
      </c>
      <c r="C331" s="307" t="s">
        <v>292</v>
      </c>
    </row>
    <row r="332" spans="1:3" ht="38.25">
      <c r="A332" s="314">
        <v>331</v>
      </c>
      <c r="B332" s="479" t="s">
        <v>1564</v>
      </c>
      <c r="C332" s="274" t="s">
        <v>82</v>
      </c>
    </row>
    <row r="333" spans="1:3" ht="60">
      <c r="A333" s="314">
        <v>332</v>
      </c>
      <c r="B333" s="514" t="s">
        <v>1565</v>
      </c>
      <c r="C333" s="298" t="s">
        <v>910</v>
      </c>
    </row>
    <row r="334" spans="1:3" ht="72.75" thickBot="1">
      <c r="A334" s="314">
        <v>333</v>
      </c>
      <c r="B334" s="514" t="s">
        <v>1566</v>
      </c>
      <c r="C334" s="298" t="s">
        <v>911</v>
      </c>
    </row>
    <row r="335" spans="1:3" ht="13.5" thickBot="1">
      <c r="A335" s="314">
        <v>334</v>
      </c>
      <c r="B335" s="515" t="s">
        <v>1567</v>
      </c>
      <c r="C335" s="294" t="s">
        <v>912</v>
      </c>
    </row>
    <row r="336" spans="1:3" ht="13.5" thickBot="1">
      <c r="A336" s="314">
        <v>335</v>
      </c>
      <c r="B336" s="516" t="s">
        <v>1568</v>
      </c>
      <c r="C336" s="294" t="s">
        <v>913</v>
      </c>
    </row>
    <row r="337" spans="1:3" ht="13.5" thickBot="1">
      <c r="A337" s="314">
        <v>336</v>
      </c>
      <c r="B337" s="516" t="s">
        <v>1569</v>
      </c>
      <c r="C337" s="294" t="s">
        <v>914</v>
      </c>
    </row>
    <row r="338" spans="1:3" ht="13.5" thickBot="1">
      <c r="A338" s="314">
        <v>337</v>
      </c>
      <c r="B338" s="516" t="s">
        <v>1570</v>
      </c>
      <c r="C338" s="294" t="s">
        <v>915</v>
      </c>
    </row>
    <row r="339" spans="1:3" ht="13.5" thickBot="1">
      <c r="A339" s="314">
        <v>338</v>
      </c>
      <c r="B339" s="517" t="s">
        <v>1571</v>
      </c>
      <c r="C339" s="297" t="s">
        <v>916</v>
      </c>
    </row>
    <row r="340" spans="1:3" ht="12.75">
      <c r="A340" s="314">
        <v>339</v>
      </c>
      <c r="B340" s="518" t="s">
        <v>1572</v>
      </c>
      <c r="C340" s="296" t="s">
        <v>917</v>
      </c>
    </row>
    <row r="341" spans="1:3" ht="51">
      <c r="A341" s="314">
        <v>340</v>
      </c>
      <c r="B341" s="467" t="s">
        <v>1573</v>
      </c>
      <c r="C341" s="9" t="s">
        <v>170</v>
      </c>
    </row>
    <row r="342" spans="1:3" ht="15.75">
      <c r="A342" s="314">
        <v>341</v>
      </c>
      <c r="B342" s="482" t="s">
        <v>1269</v>
      </c>
      <c r="C342" s="318" t="s">
        <v>249</v>
      </c>
    </row>
    <row r="343" spans="1:3" ht="25.5">
      <c r="A343" s="314">
        <v>342</v>
      </c>
      <c r="B343" s="479" t="s">
        <v>1574</v>
      </c>
      <c r="C343" s="274" t="s">
        <v>250</v>
      </c>
    </row>
    <row r="344" spans="1:3" ht="22.5">
      <c r="A344" s="314">
        <v>343</v>
      </c>
      <c r="B344" s="483" t="s">
        <v>1575</v>
      </c>
      <c r="C344" s="307" t="s">
        <v>4</v>
      </c>
    </row>
    <row r="345" spans="1:3" ht="25.5">
      <c r="A345" s="314">
        <v>344</v>
      </c>
      <c r="B345" s="479" t="s">
        <v>1576</v>
      </c>
      <c r="C345" s="274" t="s">
        <v>251</v>
      </c>
    </row>
    <row r="346" spans="1:3" ht="33.75">
      <c r="A346" s="314">
        <v>345</v>
      </c>
      <c r="B346" s="483" t="s">
        <v>1577</v>
      </c>
      <c r="C346" s="307" t="s">
        <v>11</v>
      </c>
    </row>
    <row r="347" spans="1:3" ht="25.5">
      <c r="A347" s="314">
        <v>346</v>
      </c>
      <c r="B347" s="479" t="s">
        <v>1578</v>
      </c>
      <c r="C347" s="274" t="s">
        <v>287</v>
      </c>
    </row>
    <row r="348" spans="1:3" ht="45">
      <c r="A348" s="314">
        <v>347</v>
      </c>
      <c r="B348" s="483" t="s">
        <v>1579</v>
      </c>
      <c r="C348" s="307" t="s">
        <v>931</v>
      </c>
    </row>
    <row r="349" spans="1:3" ht="25.5">
      <c r="A349" s="314">
        <v>348</v>
      </c>
      <c r="B349" s="479" t="s">
        <v>1580</v>
      </c>
      <c r="C349" s="274" t="s">
        <v>252</v>
      </c>
    </row>
    <row r="350" spans="1:3" ht="33.75">
      <c r="A350" s="314">
        <v>349</v>
      </c>
      <c r="B350" s="483" t="s">
        <v>1581</v>
      </c>
      <c r="C350" s="307" t="s">
        <v>932</v>
      </c>
    </row>
    <row r="351" spans="1:3" ht="25.5">
      <c r="A351" s="314">
        <v>350</v>
      </c>
      <c r="B351" s="479" t="s">
        <v>1582</v>
      </c>
      <c r="C351" s="274" t="s">
        <v>804</v>
      </c>
    </row>
    <row r="352" spans="1:3" ht="22.5">
      <c r="A352" s="314">
        <v>351</v>
      </c>
      <c r="B352" s="483" t="s">
        <v>1583</v>
      </c>
      <c r="C352" s="307" t="s">
        <v>805</v>
      </c>
    </row>
    <row r="353" spans="1:3" ht="25.5">
      <c r="A353" s="314">
        <v>352</v>
      </c>
      <c r="B353" s="479" t="s">
        <v>1584</v>
      </c>
      <c r="C353" s="274" t="s">
        <v>253</v>
      </c>
    </row>
    <row r="354" spans="1:3" ht="33.75">
      <c r="A354" s="314">
        <v>353</v>
      </c>
      <c r="B354" s="483" t="s">
        <v>1585</v>
      </c>
      <c r="C354" s="307" t="s">
        <v>1006</v>
      </c>
    </row>
    <row r="355" spans="1:3" ht="51">
      <c r="A355" s="314">
        <v>354</v>
      </c>
      <c r="B355" s="467" t="s">
        <v>1586</v>
      </c>
      <c r="C355" s="9" t="s">
        <v>2</v>
      </c>
    </row>
    <row r="356" spans="1:3" ht="25.5">
      <c r="A356" s="314">
        <v>355</v>
      </c>
      <c r="B356" s="467" t="s">
        <v>1587</v>
      </c>
      <c r="C356" s="9" t="s">
        <v>933</v>
      </c>
    </row>
    <row r="357" spans="1:3" ht="51">
      <c r="A357" s="314">
        <v>356</v>
      </c>
      <c r="B357" s="467" t="s">
        <v>1588</v>
      </c>
      <c r="C357" s="9" t="s">
        <v>3</v>
      </c>
    </row>
    <row r="358" spans="1:3" ht="26.25" thickBot="1">
      <c r="A358" s="314">
        <v>357</v>
      </c>
      <c r="B358" s="479" t="s">
        <v>1589</v>
      </c>
      <c r="C358" s="274" t="s">
        <v>243</v>
      </c>
    </row>
    <row r="359" spans="1:3" ht="13.5" thickBot="1">
      <c r="A359" s="314">
        <v>358</v>
      </c>
      <c r="B359" s="508" t="s">
        <v>1590</v>
      </c>
      <c r="C359" s="293" t="s">
        <v>244</v>
      </c>
    </row>
    <row r="360" spans="1:3" ht="13.5" thickBot="1">
      <c r="A360" s="314">
        <v>359</v>
      </c>
      <c r="B360" s="496" t="s">
        <v>1591</v>
      </c>
      <c r="C360" s="293" t="s">
        <v>245</v>
      </c>
    </row>
    <row r="361" spans="1:3" ht="51">
      <c r="A361" s="314">
        <v>360</v>
      </c>
      <c r="B361" s="479" t="s">
        <v>1592</v>
      </c>
      <c r="C361" s="274" t="s">
        <v>265</v>
      </c>
    </row>
    <row r="362" spans="1:3" ht="45">
      <c r="A362" s="314">
        <v>361</v>
      </c>
      <c r="B362" s="483" t="s">
        <v>1593</v>
      </c>
      <c r="C362" s="292" t="s">
        <v>144</v>
      </c>
    </row>
    <row r="363" spans="1:3" ht="23.25" thickBot="1">
      <c r="A363" s="314">
        <v>362</v>
      </c>
      <c r="B363" s="483" t="s">
        <v>1594</v>
      </c>
      <c r="C363" s="292" t="s">
        <v>254</v>
      </c>
    </row>
    <row r="364" spans="1:3" ht="13.5" thickBot="1">
      <c r="A364" s="314">
        <v>363</v>
      </c>
      <c r="B364" s="508" t="s">
        <v>1595</v>
      </c>
      <c r="C364" s="293" t="s">
        <v>257</v>
      </c>
    </row>
    <row r="365" spans="1:3" ht="13.5" thickBot="1">
      <c r="A365" s="314">
        <v>364</v>
      </c>
      <c r="B365" s="496" t="s">
        <v>1596</v>
      </c>
      <c r="C365" s="293" t="s">
        <v>255</v>
      </c>
    </row>
    <row r="366" spans="1:3" ht="15.75">
      <c r="A366" s="314">
        <v>365</v>
      </c>
      <c r="B366" s="482" t="s">
        <v>1597</v>
      </c>
      <c r="C366" s="318" t="s">
        <v>181</v>
      </c>
    </row>
    <row r="367" spans="1:3" ht="12.75">
      <c r="A367" s="314">
        <v>366</v>
      </c>
      <c r="B367" s="467" t="s">
        <v>1598</v>
      </c>
      <c r="C367" s="9" t="s">
        <v>182</v>
      </c>
    </row>
    <row r="368" spans="1:3" ht="12.75">
      <c r="A368" s="314">
        <v>367</v>
      </c>
      <c r="B368" s="519" t="s">
        <v>1599</v>
      </c>
      <c r="C368" s="354" t="s">
        <v>303</v>
      </c>
    </row>
    <row r="369" spans="1:3" ht="12.75">
      <c r="A369" s="314">
        <v>368</v>
      </c>
      <c r="B369" s="519" t="s">
        <v>1600</v>
      </c>
      <c r="C369" s="354" t="s">
        <v>308</v>
      </c>
    </row>
    <row r="370" spans="1:3" ht="12.75">
      <c r="A370" s="314">
        <v>369</v>
      </c>
      <c r="B370" s="519" t="s">
        <v>1601</v>
      </c>
      <c r="C370" s="354" t="s">
        <v>310</v>
      </c>
    </row>
    <row r="371" spans="1:3" ht="12.75">
      <c r="A371" s="314">
        <v>370</v>
      </c>
      <c r="B371" s="519" t="s">
        <v>1602</v>
      </c>
      <c r="C371" s="354" t="s">
        <v>313</v>
      </c>
    </row>
    <row r="372" spans="1:3" ht="12.75">
      <c r="A372" s="314">
        <v>371</v>
      </c>
      <c r="B372" s="519" t="s">
        <v>1603</v>
      </c>
      <c r="C372" s="354" t="s">
        <v>479</v>
      </c>
    </row>
    <row r="373" spans="1:3" ht="12.75">
      <c r="A373" s="314">
        <v>372</v>
      </c>
      <c r="B373" s="519" t="s">
        <v>1604</v>
      </c>
      <c r="C373" s="354" t="s">
        <v>315</v>
      </c>
    </row>
    <row r="374" spans="1:3" ht="12.75">
      <c r="A374" s="314">
        <v>373</v>
      </c>
      <c r="B374" s="519" t="s">
        <v>1605</v>
      </c>
      <c r="C374" s="354" t="s">
        <v>1606</v>
      </c>
    </row>
    <row r="375" spans="1:3" ht="12.75">
      <c r="A375" s="314">
        <v>374</v>
      </c>
      <c r="B375" s="519" t="s">
        <v>1607</v>
      </c>
      <c r="C375" s="354" t="s">
        <v>320</v>
      </c>
    </row>
    <row r="376" spans="1:3" ht="12.75">
      <c r="A376" s="314">
        <v>375</v>
      </c>
      <c r="B376" s="519" t="s">
        <v>1608</v>
      </c>
      <c r="C376" s="354" t="s">
        <v>323</v>
      </c>
    </row>
    <row r="377" spans="1:3" ht="12.75">
      <c r="A377" s="314">
        <v>376</v>
      </c>
      <c r="B377" s="519" t="s">
        <v>1609</v>
      </c>
      <c r="C377" s="354" t="s">
        <v>325</v>
      </c>
    </row>
    <row r="378" spans="1:3" ht="12.75">
      <c r="A378" s="314">
        <v>377</v>
      </c>
      <c r="B378" s="519" t="s">
        <v>1610</v>
      </c>
      <c r="C378" s="354" t="s">
        <v>327</v>
      </c>
    </row>
    <row r="379" spans="1:3" ht="12.75">
      <c r="A379" s="314">
        <v>378</v>
      </c>
      <c r="B379" s="519" t="s">
        <v>1611</v>
      </c>
      <c r="C379" s="354" t="s">
        <v>330</v>
      </c>
    </row>
    <row r="380" spans="1:3" ht="12.75">
      <c r="A380" s="314">
        <v>379</v>
      </c>
      <c r="B380" s="519" t="s">
        <v>1612</v>
      </c>
      <c r="C380" s="354" t="s">
        <v>332</v>
      </c>
    </row>
    <row r="381" spans="1:3" ht="12.75">
      <c r="A381" s="314">
        <v>380</v>
      </c>
      <c r="B381" s="519" t="s">
        <v>1613</v>
      </c>
      <c r="C381" s="354" t="s">
        <v>334</v>
      </c>
    </row>
    <row r="382" spans="1:3" ht="12.75">
      <c r="A382" s="314">
        <v>381</v>
      </c>
      <c r="B382" s="519" t="s">
        <v>1614</v>
      </c>
      <c r="C382" s="355" t="s">
        <v>176</v>
      </c>
    </row>
    <row r="383" spans="1:3" ht="12.75">
      <c r="A383" s="314">
        <v>382</v>
      </c>
      <c r="B383" s="519" t="s">
        <v>1615</v>
      </c>
      <c r="C383" s="354" t="s">
        <v>336</v>
      </c>
    </row>
    <row r="384" spans="1:3" ht="12.75">
      <c r="A384" s="314">
        <v>383</v>
      </c>
      <c r="B384" s="519" t="s">
        <v>1616</v>
      </c>
      <c r="C384" s="354" t="s">
        <v>338</v>
      </c>
    </row>
    <row r="385" spans="1:3" ht="12.75">
      <c r="A385" s="314">
        <v>384</v>
      </c>
      <c r="B385" s="519" t="s">
        <v>1617</v>
      </c>
      <c r="C385" s="354" t="s">
        <v>340</v>
      </c>
    </row>
    <row r="386" spans="1:3" ht="12.75">
      <c r="A386" s="314">
        <v>385</v>
      </c>
      <c r="B386" s="519" t="s">
        <v>1618</v>
      </c>
      <c r="C386" s="354" t="s">
        <v>556</v>
      </c>
    </row>
    <row r="387" spans="1:3" ht="12.75">
      <c r="A387" s="314">
        <v>386</v>
      </c>
      <c r="B387" s="519" t="s">
        <v>1619</v>
      </c>
      <c r="C387" s="354" t="s">
        <v>342</v>
      </c>
    </row>
    <row r="388" spans="1:3" ht="12.75">
      <c r="A388" s="314">
        <v>387</v>
      </c>
      <c r="B388" s="519" t="s">
        <v>1620</v>
      </c>
      <c r="C388" s="354" t="s">
        <v>344</v>
      </c>
    </row>
    <row r="389" spans="1:3" ht="12.75">
      <c r="A389" s="314">
        <v>388</v>
      </c>
      <c r="B389" s="519" t="s">
        <v>346</v>
      </c>
      <c r="C389" s="354" t="s">
        <v>346</v>
      </c>
    </row>
    <row r="390" spans="1:3" ht="12.75">
      <c r="A390" s="314">
        <v>389</v>
      </c>
      <c r="B390" s="519" t="s">
        <v>1621</v>
      </c>
      <c r="C390" s="354" t="s">
        <v>349</v>
      </c>
    </row>
    <row r="391" spans="1:3" ht="12.75">
      <c r="A391" s="314">
        <v>390</v>
      </c>
      <c r="B391" s="519" t="s">
        <v>1622</v>
      </c>
      <c r="C391" s="355" t="s">
        <v>177</v>
      </c>
    </row>
    <row r="392" spans="1:3" ht="12.75">
      <c r="A392" s="314">
        <v>391</v>
      </c>
      <c r="B392" s="519" t="s">
        <v>1623</v>
      </c>
      <c r="C392" s="354" t="s">
        <v>352</v>
      </c>
    </row>
    <row r="393" spans="1:3" ht="12.75">
      <c r="A393" s="314">
        <v>392</v>
      </c>
      <c r="B393" s="519" t="s">
        <v>1624</v>
      </c>
      <c r="C393" s="354" t="s">
        <v>356</v>
      </c>
    </row>
    <row r="394" spans="1:3" ht="12.75">
      <c r="A394" s="314">
        <v>393</v>
      </c>
      <c r="B394" s="519" t="s">
        <v>1625</v>
      </c>
      <c r="C394" s="354" t="s">
        <v>359</v>
      </c>
    </row>
    <row r="395" spans="1:3" ht="12.75">
      <c r="A395" s="314">
        <v>394</v>
      </c>
      <c r="B395" s="519" t="s">
        <v>1626</v>
      </c>
      <c r="C395" s="354" t="s">
        <v>362</v>
      </c>
    </row>
    <row r="396" spans="1:3" ht="12.75">
      <c r="A396" s="314">
        <v>395</v>
      </c>
      <c r="B396" s="519" t="s">
        <v>1627</v>
      </c>
      <c r="C396" s="354" t="s">
        <v>364</v>
      </c>
    </row>
    <row r="397" spans="1:3" ht="12.75">
      <c r="A397" s="314">
        <v>396</v>
      </c>
      <c r="B397" s="519" t="s">
        <v>1628</v>
      </c>
      <c r="C397" s="354" t="s">
        <v>367</v>
      </c>
    </row>
    <row r="398" spans="1:3" ht="12.75">
      <c r="A398" s="314">
        <v>397</v>
      </c>
      <c r="B398" s="519" t="s">
        <v>1629</v>
      </c>
      <c r="C398" s="354" t="s">
        <v>369</v>
      </c>
    </row>
    <row r="399" spans="1:3" s="457" customFormat="1" ht="12.75">
      <c r="A399" s="314">
        <v>398</v>
      </c>
      <c r="B399" s="519" t="s">
        <v>1630</v>
      </c>
      <c r="C399" s="358" t="s">
        <v>376</v>
      </c>
    </row>
    <row r="400" spans="1:3" ht="12.75">
      <c r="A400" s="357">
        <v>399</v>
      </c>
      <c r="B400" s="519" t="s">
        <v>1631</v>
      </c>
      <c r="C400" s="354" t="s">
        <v>379</v>
      </c>
    </row>
    <row r="401" spans="1:3" ht="12.75">
      <c r="A401" s="314">
        <v>400</v>
      </c>
      <c r="B401" s="519" t="s">
        <v>1632</v>
      </c>
      <c r="C401" s="354" t="s">
        <v>382</v>
      </c>
    </row>
    <row r="402" spans="1:3" ht="12.75">
      <c r="A402" s="314">
        <v>401</v>
      </c>
      <c r="B402" s="519" t="s">
        <v>1633</v>
      </c>
      <c r="C402" s="354" t="s">
        <v>383</v>
      </c>
    </row>
    <row r="403" spans="1:3" ht="12.75">
      <c r="A403" s="314">
        <v>402</v>
      </c>
      <c r="B403" s="519" t="s">
        <v>1634</v>
      </c>
      <c r="C403" s="354" t="s">
        <v>385</v>
      </c>
    </row>
    <row r="404" spans="1:3" ht="12.75">
      <c r="A404" s="314">
        <v>403</v>
      </c>
      <c r="B404" s="519" t="s">
        <v>1635</v>
      </c>
      <c r="C404" s="354" t="s">
        <v>387</v>
      </c>
    </row>
    <row r="405" spans="1:3" ht="12.75">
      <c r="A405" s="314">
        <v>404</v>
      </c>
      <c r="B405" s="519" t="s">
        <v>389</v>
      </c>
      <c r="C405" s="354" t="s">
        <v>389</v>
      </c>
    </row>
    <row r="406" spans="1:3" ht="12.75">
      <c r="A406" s="314">
        <v>405</v>
      </c>
      <c r="B406" s="519" t="s">
        <v>1636</v>
      </c>
      <c r="C406" s="354" t="s">
        <v>391</v>
      </c>
    </row>
    <row r="407" spans="1:3" ht="12.75">
      <c r="A407" s="314">
        <v>406</v>
      </c>
      <c r="B407" s="519" t="s">
        <v>1637</v>
      </c>
      <c r="C407" s="354" t="s">
        <v>394</v>
      </c>
    </row>
    <row r="408" spans="1:3" ht="12.75">
      <c r="A408" s="314">
        <v>407</v>
      </c>
      <c r="B408" s="519" t="s">
        <v>396</v>
      </c>
      <c r="C408" s="354" t="s">
        <v>396</v>
      </c>
    </row>
    <row r="409" spans="1:3" ht="12.75">
      <c r="A409" s="314">
        <v>408</v>
      </c>
      <c r="B409" s="519" t="s">
        <v>1638</v>
      </c>
      <c r="C409" s="354" t="s">
        <v>398</v>
      </c>
    </row>
    <row r="410" spans="1:3" ht="12.75">
      <c r="A410" s="314">
        <v>409</v>
      </c>
      <c r="B410" s="519" t="s">
        <v>400</v>
      </c>
      <c r="C410" s="354" t="s">
        <v>400</v>
      </c>
    </row>
    <row r="411" spans="1:3" ht="12.75">
      <c r="A411" s="314">
        <v>410</v>
      </c>
      <c r="B411" s="519" t="s">
        <v>1639</v>
      </c>
      <c r="C411" s="354" t="s">
        <v>402</v>
      </c>
    </row>
    <row r="412" spans="1:3" ht="12.75">
      <c r="A412" s="314">
        <v>411</v>
      </c>
      <c r="B412" s="519" t="s">
        <v>1640</v>
      </c>
      <c r="C412" s="354" t="s">
        <v>407</v>
      </c>
    </row>
    <row r="413" spans="1:3" ht="12.75">
      <c r="A413" s="314">
        <v>412</v>
      </c>
      <c r="B413" s="519" t="s">
        <v>1641</v>
      </c>
      <c r="C413" s="354" t="s">
        <v>410</v>
      </c>
    </row>
    <row r="414" spans="1:3" ht="12.75">
      <c r="A414" s="314">
        <v>413</v>
      </c>
      <c r="B414" s="519" t="s">
        <v>1642</v>
      </c>
      <c r="C414" s="354" t="s">
        <v>412</v>
      </c>
    </row>
    <row r="415" spans="1:3" ht="12.75">
      <c r="A415" s="314">
        <v>414</v>
      </c>
      <c r="B415" s="519" t="s">
        <v>1643</v>
      </c>
      <c r="C415" s="354" t="s">
        <v>414</v>
      </c>
    </row>
    <row r="416" spans="1:3" ht="12.75">
      <c r="A416" s="314">
        <v>415</v>
      </c>
      <c r="B416" s="519" t="s">
        <v>1644</v>
      </c>
      <c r="C416" s="354" t="s">
        <v>416</v>
      </c>
    </row>
    <row r="417" spans="1:3" ht="12.75">
      <c r="A417" s="314">
        <v>416</v>
      </c>
      <c r="B417" s="519" t="s">
        <v>1645</v>
      </c>
      <c r="C417" s="354" t="s">
        <v>418</v>
      </c>
    </row>
    <row r="418" spans="1:3" ht="12.75">
      <c r="A418" s="314">
        <v>417</v>
      </c>
      <c r="B418" s="519" t="s">
        <v>1646</v>
      </c>
      <c r="C418" s="354" t="s">
        <v>421</v>
      </c>
    </row>
    <row r="419" spans="1:3" ht="12.75">
      <c r="A419" s="314">
        <v>418</v>
      </c>
      <c r="B419" s="519" t="s">
        <v>1647</v>
      </c>
      <c r="C419" s="354" t="s">
        <v>423</v>
      </c>
    </row>
    <row r="420" spans="1:3" ht="12.75">
      <c r="A420" s="314">
        <v>419</v>
      </c>
      <c r="B420" s="519" t="s">
        <v>1648</v>
      </c>
      <c r="C420" s="354" t="s">
        <v>425</v>
      </c>
    </row>
    <row r="421" spans="1:3" ht="12.75">
      <c r="A421" s="314">
        <v>420</v>
      </c>
      <c r="B421" s="519" t="s">
        <v>1649</v>
      </c>
      <c r="C421" s="354" t="s">
        <v>427</v>
      </c>
    </row>
    <row r="422" spans="1:3" ht="15">
      <c r="A422" s="314">
        <v>421</v>
      </c>
      <c r="B422" s="519" t="s">
        <v>1650</v>
      </c>
      <c r="C422" s="359" t="s">
        <v>938</v>
      </c>
    </row>
    <row r="423" spans="1:3" ht="12.75">
      <c r="A423" s="314">
        <v>422</v>
      </c>
      <c r="B423" s="519" t="s">
        <v>1651</v>
      </c>
      <c r="C423" s="354" t="s">
        <v>430</v>
      </c>
    </row>
    <row r="424" spans="1:3" ht="12.75">
      <c r="A424" s="314">
        <v>423</v>
      </c>
      <c r="B424" s="519" t="s">
        <v>1652</v>
      </c>
      <c r="C424" s="354" t="s">
        <v>432</v>
      </c>
    </row>
    <row r="425" spans="1:3" ht="12.75">
      <c r="A425" s="314">
        <v>424</v>
      </c>
      <c r="B425" s="519" t="s">
        <v>1653</v>
      </c>
      <c r="C425" s="354" t="s">
        <v>434</v>
      </c>
    </row>
    <row r="426" spans="1:3" ht="15">
      <c r="A426" s="314">
        <v>425</v>
      </c>
      <c r="B426" s="519" t="s">
        <v>1654</v>
      </c>
      <c r="C426" s="359" t="s">
        <v>939</v>
      </c>
    </row>
    <row r="427" spans="1:3" ht="12.75">
      <c r="A427" s="314">
        <v>426</v>
      </c>
      <c r="B427" s="519" t="s">
        <v>1655</v>
      </c>
      <c r="C427" s="354" t="s">
        <v>437</v>
      </c>
    </row>
    <row r="428" spans="1:3" ht="12.75">
      <c r="A428" s="314">
        <v>427</v>
      </c>
      <c r="B428" s="519" t="s">
        <v>1656</v>
      </c>
      <c r="C428" s="354" t="s">
        <v>440</v>
      </c>
    </row>
    <row r="429" spans="1:3" ht="12.75">
      <c r="A429" s="314">
        <v>428</v>
      </c>
      <c r="B429" s="519" t="s">
        <v>1657</v>
      </c>
      <c r="C429" s="354" t="s">
        <v>442</v>
      </c>
    </row>
    <row r="430" spans="1:3" ht="12.75">
      <c r="A430" s="314">
        <v>429</v>
      </c>
      <c r="B430" s="519" t="s">
        <v>1658</v>
      </c>
      <c r="C430" s="354" t="s">
        <v>444</v>
      </c>
    </row>
    <row r="431" spans="1:3" ht="12.75">
      <c r="A431" s="314">
        <v>430</v>
      </c>
      <c r="B431" s="519" t="s">
        <v>1659</v>
      </c>
      <c r="C431" s="354" t="s">
        <v>446</v>
      </c>
    </row>
    <row r="432" spans="1:3" ht="12.75">
      <c r="A432" s="314">
        <v>431</v>
      </c>
      <c r="B432" s="519" t="s">
        <v>1660</v>
      </c>
      <c r="C432" s="354" t="s">
        <v>448</v>
      </c>
    </row>
    <row r="433" spans="1:3" ht="12.75">
      <c r="A433" s="314">
        <v>432</v>
      </c>
      <c r="B433" s="519" t="s">
        <v>1661</v>
      </c>
      <c r="C433" s="354" t="s">
        <v>450</v>
      </c>
    </row>
    <row r="434" spans="1:3" ht="12.75">
      <c r="A434" s="314">
        <v>433</v>
      </c>
      <c r="B434" s="519" t="s">
        <v>1662</v>
      </c>
      <c r="C434" s="354" t="s">
        <v>452</v>
      </c>
    </row>
    <row r="435" spans="1:3" ht="12.75">
      <c r="A435" s="314">
        <v>434</v>
      </c>
      <c r="B435" s="519" t="s">
        <v>1663</v>
      </c>
      <c r="C435" s="354" t="s">
        <v>454</v>
      </c>
    </row>
    <row r="436" spans="1:3" ht="12.75">
      <c r="A436" s="314">
        <v>435</v>
      </c>
      <c r="B436" s="519" t="s">
        <v>1664</v>
      </c>
      <c r="C436" s="354" t="s">
        <v>456</v>
      </c>
    </row>
    <row r="437" spans="1:3" ht="12.75">
      <c r="A437" s="314">
        <v>436</v>
      </c>
      <c r="B437" s="519" t="s">
        <v>1665</v>
      </c>
      <c r="C437" s="354" t="s">
        <v>458</v>
      </c>
    </row>
    <row r="438" spans="1:3" ht="12.75">
      <c r="A438" s="314">
        <v>437</v>
      </c>
      <c r="B438" s="519" t="s">
        <v>1666</v>
      </c>
      <c r="C438" s="354" t="s">
        <v>460</v>
      </c>
    </row>
    <row r="439" spans="1:3" ht="12.75">
      <c r="A439" s="314">
        <v>438</v>
      </c>
      <c r="B439" s="519" t="s">
        <v>1667</v>
      </c>
      <c r="C439" s="354" t="s">
        <v>462</v>
      </c>
    </row>
    <row r="440" spans="1:3" ht="15">
      <c r="A440" s="314">
        <v>439</v>
      </c>
      <c r="B440" s="519" t="s">
        <v>1668</v>
      </c>
      <c r="C440" s="359" t="s">
        <v>1005</v>
      </c>
    </row>
    <row r="441" spans="1:3" ht="15">
      <c r="A441" s="314">
        <v>440</v>
      </c>
      <c r="B441" s="519" t="s">
        <v>1669</v>
      </c>
      <c r="C441" s="359" t="s">
        <v>940</v>
      </c>
    </row>
    <row r="442" spans="1:3" ht="12.75">
      <c r="A442" s="314">
        <v>441</v>
      </c>
      <c r="B442" s="519" t="s">
        <v>1670</v>
      </c>
      <c r="C442" s="354" t="s">
        <v>467</v>
      </c>
    </row>
    <row r="443" spans="1:3" ht="12.75">
      <c r="A443" s="314">
        <v>442</v>
      </c>
      <c r="B443" s="519" t="s">
        <v>1671</v>
      </c>
      <c r="C443" s="354" t="s">
        <v>469</v>
      </c>
    </row>
    <row r="444" spans="1:3" ht="12.75">
      <c r="A444" s="314">
        <v>443</v>
      </c>
      <c r="B444" s="519" t="s">
        <v>1672</v>
      </c>
      <c r="C444" s="354" t="s">
        <v>471</v>
      </c>
    </row>
    <row r="445" spans="1:3" ht="12.75">
      <c r="A445" s="314">
        <v>444</v>
      </c>
      <c r="B445" s="519" t="s">
        <v>1673</v>
      </c>
      <c r="C445" s="354" t="s">
        <v>473</v>
      </c>
    </row>
    <row r="446" spans="1:3" ht="12.75">
      <c r="A446" s="314">
        <v>445</v>
      </c>
      <c r="B446" s="519" t="s">
        <v>1674</v>
      </c>
      <c r="C446" s="354" t="s">
        <v>475</v>
      </c>
    </row>
    <row r="447" spans="1:3" ht="12.75">
      <c r="A447" s="314">
        <v>446</v>
      </c>
      <c r="B447" s="519" t="s">
        <v>1675</v>
      </c>
      <c r="C447" s="354" t="s">
        <v>477</v>
      </c>
    </row>
    <row r="448" spans="1:3" ht="12.75">
      <c r="A448" s="314">
        <v>447</v>
      </c>
      <c r="B448" s="519" t="s">
        <v>1676</v>
      </c>
      <c r="C448" s="354" t="s">
        <v>481</v>
      </c>
    </row>
    <row r="449" spans="1:3" ht="15">
      <c r="A449" s="314">
        <v>448</v>
      </c>
      <c r="B449" s="519" t="s">
        <v>1677</v>
      </c>
      <c r="C449" s="359" t="s">
        <v>941</v>
      </c>
    </row>
    <row r="450" spans="1:3" ht="15">
      <c r="A450" s="314">
        <v>449</v>
      </c>
      <c r="B450" s="519" t="s">
        <v>1678</v>
      </c>
      <c r="C450" s="359" t="s">
        <v>942</v>
      </c>
    </row>
    <row r="451" spans="1:3" ht="12.75">
      <c r="A451" s="314">
        <v>450</v>
      </c>
      <c r="B451" s="519" t="s">
        <v>1679</v>
      </c>
      <c r="C451" s="354" t="s">
        <v>488</v>
      </c>
    </row>
    <row r="452" spans="1:3" ht="12.75">
      <c r="A452" s="314">
        <v>451</v>
      </c>
      <c r="B452" s="519" t="s">
        <v>1680</v>
      </c>
      <c r="C452" s="354" t="s">
        <v>490</v>
      </c>
    </row>
    <row r="453" spans="1:3" ht="12.75">
      <c r="A453" s="314">
        <v>452</v>
      </c>
      <c r="B453" s="519" t="s">
        <v>1681</v>
      </c>
      <c r="C453" s="354" t="s">
        <v>492</v>
      </c>
    </row>
    <row r="454" spans="1:3" ht="12.75">
      <c r="A454" s="314">
        <v>453</v>
      </c>
      <c r="B454" s="519" t="s">
        <v>1682</v>
      </c>
      <c r="C454" s="354" t="s">
        <v>494</v>
      </c>
    </row>
    <row r="455" spans="1:3" ht="12.75">
      <c r="A455" s="314">
        <v>454</v>
      </c>
      <c r="B455" s="519" t="s">
        <v>1683</v>
      </c>
      <c r="C455" s="354" t="s">
        <v>496</v>
      </c>
    </row>
    <row r="456" spans="1:3" ht="12.75">
      <c r="A456" s="314">
        <v>455</v>
      </c>
      <c r="B456" s="519" t="s">
        <v>1684</v>
      </c>
      <c r="C456" s="354" t="s">
        <v>498</v>
      </c>
    </row>
    <row r="457" spans="1:3" ht="12.75">
      <c r="A457" s="314">
        <v>456</v>
      </c>
      <c r="B457" s="519" t="s">
        <v>1685</v>
      </c>
      <c r="C457" s="354" t="s">
        <v>499</v>
      </c>
    </row>
    <row r="458" spans="1:3" ht="12.75">
      <c r="A458" s="314">
        <v>457</v>
      </c>
      <c r="B458" s="519" t="s">
        <v>1686</v>
      </c>
      <c r="C458" s="354" t="s">
        <v>501</v>
      </c>
    </row>
    <row r="459" spans="1:3" ht="12.75">
      <c r="A459" s="314">
        <v>458</v>
      </c>
      <c r="B459" s="519" t="s">
        <v>1687</v>
      </c>
      <c r="C459" s="354" t="s">
        <v>504</v>
      </c>
    </row>
    <row r="460" spans="1:3" ht="15">
      <c r="A460" s="314">
        <v>459</v>
      </c>
      <c r="B460" s="519" t="s">
        <v>1688</v>
      </c>
      <c r="C460" s="359" t="s">
        <v>943</v>
      </c>
    </row>
    <row r="461" spans="1:3" ht="12.75">
      <c r="A461" s="314">
        <v>460</v>
      </c>
      <c r="B461" s="519" t="s">
        <v>1689</v>
      </c>
      <c r="C461" s="354" t="s">
        <v>507</v>
      </c>
    </row>
    <row r="462" spans="1:3" ht="12.75">
      <c r="A462" s="314">
        <v>461</v>
      </c>
      <c r="B462" s="519" t="s">
        <v>1690</v>
      </c>
      <c r="C462" s="354" t="s">
        <v>509</v>
      </c>
    </row>
    <row r="463" spans="1:3" ht="12.75">
      <c r="A463" s="314" t="s">
        <v>1230</v>
      </c>
      <c r="B463" s="519" t="s">
        <v>1691</v>
      </c>
      <c r="C463" s="354" t="s">
        <v>514</v>
      </c>
    </row>
    <row r="464" spans="1:3" ht="12.75">
      <c r="A464" s="314">
        <v>463</v>
      </c>
      <c r="B464" s="519" t="s">
        <v>1692</v>
      </c>
      <c r="C464" s="354" t="s">
        <v>516</v>
      </c>
    </row>
    <row r="465" spans="1:3" ht="12.75">
      <c r="A465" s="314">
        <v>464</v>
      </c>
      <c r="B465" s="519" t="s">
        <v>1693</v>
      </c>
      <c r="C465" s="354" t="s">
        <v>518</v>
      </c>
    </row>
    <row r="466" spans="1:3" ht="12.75">
      <c r="A466" s="314">
        <v>465</v>
      </c>
      <c r="B466" s="519" t="s">
        <v>1694</v>
      </c>
      <c r="C466" s="354" t="s">
        <v>520</v>
      </c>
    </row>
    <row r="467" spans="1:3" ht="12.75">
      <c r="A467" s="314">
        <v>466</v>
      </c>
      <c r="B467" s="519" t="s">
        <v>1695</v>
      </c>
      <c r="C467" s="354" t="s">
        <v>522</v>
      </c>
    </row>
    <row r="468" spans="1:3" ht="12.75">
      <c r="A468" s="314">
        <v>467</v>
      </c>
      <c r="B468" s="519" t="s">
        <v>1696</v>
      </c>
      <c r="C468" s="354" t="s">
        <v>523</v>
      </c>
    </row>
    <row r="469" spans="1:3" ht="12.75">
      <c r="A469" s="314">
        <v>468</v>
      </c>
      <c r="B469" s="519" t="s">
        <v>1697</v>
      </c>
      <c r="C469" s="354" t="s">
        <v>524</v>
      </c>
    </row>
    <row r="470" spans="1:3" ht="12.75">
      <c r="A470" s="314">
        <v>469</v>
      </c>
      <c r="B470" s="519" t="s">
        <v>1698</v>
      </c>
      <c r="C470" s="354" t="s">
        <v>525</v>
      </c>
    </row>
    <row r="471" spans="1:3" ht="12.75">
      <c r="A471" s="314">
        <v>470</v>
      </c>
      <c r="B471" s="519" t="s">
        <v>526</v>
      </c>
      <c r="C471" s="354" t="s">
        <v>526</v>
      </c>
    </row>
    <row r="472" spans="1:3" ht="12.75">
      <c r="A472" s="314" t="s">
        <v>1230</v>
      </c>
      <c r="B472" s="519" t="s">
        <v>1699</v>
      </c>
      <c r="C472" s="354" t="s">
        <v>527</v>
      </c>
    </row>
    <row r="473" spans="1:3" ht="12.75">
      <c r="A473" s="314">
        <v>472</v>
      </c>
      <c r="B473" s="519" t="s">
        <v>1700</v>
      </c>
      <c r="C473" s="354" t="s">
        <v>528</v>
      </c>
    </row>
    <row r="474" spans="1:3" ht="12.75">
      <c r="A474" s="314">
        <v>473</v>
      </c>
      <c r="B474" s="519" t="s">
        <v>1701</v>
      </c>
      <c r="C474" s="354" t="s">
        <v>529</v>
      </c>
    </row>
    <row r="475" spans="1:3" ht="12.75">
      <c r="A475" s="314">
        <v>474</v>
      </c>
      <c r="B475" s="519" t="s">
        <v>1702</v>
      </c>
      <c r="C475" s="354" t="s">
        <v>530</v>
      </c>
    </row>
    <row r="476" spans="1:3" ht="12.75">
      <c r="A476" s="314">
        <v>475</v>
      </c>
      <c r="B476" s="519" t="s">
        <v>1703</v>
      </c>
      <c r="C476" s="354" t="s">
        <v>531</v>
      </c>
    </row>
    <row r="477" spans="1:3" ht="12.75">
      <c r="A477" s="314">
        <v>476</v>
      </c>
      <c r="B477" s="519" t="s">
        <v>1704</v>
      </c>
      <c r="C477" s="354" t="s">
        <v>532</v>
      </c>
    </row>
    <row r="478" spans="1:3" ht="12.75">
      <c r="A478" s="314">
        <v>477</v>
      </c>
      <c r="B478" s="519" t="s">
        <v>1705</v>
      </c>
      <c r="C478" s="354" t="s">
        <v>533</v>
      </c>
    </row>
    <row r="479" spans="1:3" ht="12.75">
      <c r="A479" s="314">
        <v>478</v>
      </c>
      <c r="B479" s="519" t="s">
        <v>1706</v>
      </c>
      <c r="C479" s="354" t="s">
        <v>534</v>
      </c>
    </row>
    <row r="480" spans="1:3" ht="15">
      <c r="A480" s="314">
        <v>479</v>
      </c>
      <c r="B480" s="519" t="s">
        <v>1707</v>
      </c>
      <c r="C480" s="359" t="s">
        <v>944</v>
      </c>
    </row>
    <row r="481" spans="1:3" ht="12.75">
      <c r="A481" s="314">
        <v>480</v>
      </c>
      <c r="B481" s="519" t="s">
        <v>1708</v>
      </c>
      <c r="C481" s="354" t="s">
        <v>535</v>
      </c>
    </row>
    <row r="482" spans="1:3" ht="12.75">
      <c r="A482" s="314">
        <v>481</v>
      </c>
      <c r="B482" s="519" t="s">
        <v>1709</v>
      </c>
      <c r="C482" s="354" t="s">
        <v>537</v>
      </c>
    </row>
    <row r="483" spans="1:3" ht="12.75">
      <c r="A483" s="314">
        <v>482</v>
      </c>
      <c r="B483" s="519" t="s">
        <v>1710</v>
      </c>
      <c r="C483" s="354" t="s">
        <v>538</v>
      </c>
    </row>
    <row r="484" spans="1:3" ht="12.75">
      <c r="A484" s="314">
        <v>483</v>
      </c>
      <c r="B484" s="519" t="s">
        <v>1711</v>
      </c>
      <c r="C484" s="354" t="s">
        <v>539</v>
      </c>
    </row>
    <row r="485" spans="1:3" ht="12.75">
      <c r="A485" s="314">
        <v>484</v>
      </c>
      <c r="B485" s="519" t="s">
        <v>1712</v>
      </c>
      <c r="C485" s="354" t="s">
        <v>540</v>
      </c>
    </row>
    <row r="486" spans="1:3" ht="12.75">
      <c r="A486" s="314">
        <v>485</v>
      </c>
      <c r="B486" s="519" t="s">
        <v>1713</v>
      </c>
      <c r="C486" s="354" t="s">
        <v>541</v>
      </c>
    </row>
    <row r="487" spans="1:3" ht="12.75">
      <c r="A487" s="314">
        <v>486</v>
      </c>
      <c r="B487" s="519" t="s">
        <v>1714</v>
      </c>
      <c r="C487" s="354" t="s">
        <v>542</v>
      </c>
    </row>
    <row r="488" spans="1:3" ht="12.75">
      <c r="A488" s="314">
        <v>487</v>
      </c>
      <c r="B488" s="519" t="s">
        <v>1715</v>
      </c>
      <c r="C488" s="354" t="s">
        <v>543</v>
      </c>
    </row>
    <row r="489" spans="1:3" ht="12.75">
      <c r="A489" s="314">
        <v>488</v>
      </c>
      <c r="B489" s="519" t="s">
        <v>1716</v>
      </c>
      <c r="C489" s="354" t="s">
        <v>544</v>
      </c>
    </row>
    <row r="490" spans="1:3" ht="12.75">
      <c r="A490" s="314">
        <v>489</v>
      </c>
      <c r="B490" s="519" t="s">
        <v>1717</v>
      </c>
      <c r="C490" s="354" t="s">
        <v>545</v>
      </c>
    </row>
    <row r="491" spans="1:3" ht="12.75">
      <c r="A491" s="314">
        <v>490</v>
      </c>
      <c r="B491" s="519" t="s">
        <v>1718</v>
      </c>
      <c r="C491" s="354" t="s">
        <v>546</v>
      </c>
    </row>
    <row r="492" spans="1:3" ht="12.75">
      <c r="A492" s="314">
        <v>491</v>
      </c>
      <c r="B492" s="519" t="s">
        <v>1719</v>
      </c>
      <c r="C492" s="354" t="s">
        <v>547</v>
      </c>
    </row>
    <row r="493" spans="1:3" ht="12.75">
      <c r="A493" s="314">
        <v>492</v>
      </c>
      <c r="B493" s="519" t="s">
        <v>1720</v>
      </c>
      <c r="C493" s="354" t="s">
        <v>548</v>
      </c>
    </row>
    <row r="494" spans="1:3" ht="12.75">
      <c r="A494" s="314">
        <v>493</v>
      </c>
      <c r="B494" s="519" t="s">
        <v>1721</v>
      </c>
      <c r="C494" s="354" t="s">
        <v>549</v>
      </c>
    </row>
    <row r="495" spans="1:3" ht="12.75">
      <c r="A495" s="314">
        <v>494</v>
      </c>
      <c r="B495" s="519" t="s">
        <v>1722</v>
      </c>
      <c r="C495" s="354" t="s">
        <v>550</v>
      </c>
    </row>
    <row r="496" spans="1:3" ht="12.75">
      <c r="A496" s="314">
        <v>495</v>
      </c>
      <c r="B496" s="519" t="s">
        <v>1723</v>
      </c>
      <c r="C496" s="354" t="s">
        <v>551</v>
      </c>
    </row>
    <row r="497" spans="1:3" ht="12.75">
      <c r="A497" s="314">
        <v>496</v>
      </c>
      <c r="B497" s="519" t="s">
        <v>1724</v>
      </c>
      <c r="C497" s="354" t="s">
        <v>552</v>
      </c>
    </row>
    <row r="498" spans="1:3" ht="12.75">
      <c r="A498" s="314">
        <v>497</v>
      </c>
      <c r="B498" s="519" t="s">
        <v>1725</v>
      </c>
      <c r="C498" s="354" t="s">
        <v>553</v>
      </c>
    </row>
    <row r="499" spans="1:3" ht="12.75">
      <c r="A499" s="314">
        <v>498</v>
      </c>
      <c r="B499" s="519" t="s">
        <v>1726</v>
      </c>
      <c r="C499" s="354" t="s">
        <v>554</v>
      </c>
    </row>
    <row r="500" spans="1:3" ht="12.75">
      <c r="A500" s="314">
        <v>499</v>
      </c>
      <c r="B500" s="519" t="s">
        <v>1727</v>
      </c>
      <c r="C500" s="354" t="s">
        <v>555</v>
      </c>
    </row>
    <row r="501" spans="1:3" ht="15">
      <c r="A501" s="314">
        <v>500</v>
      </c>
      <c r="B501" s="519" t="s">
        <v>1728</v>
      </c>
      <c r="C501" s="359" t="s">
        <v>945</v>
      </c>
    </row>
    <row r="502" spans="1:3" ht="12.75">
      <c r="A502" s="314">
        <v>501</v>
      </c>
      <c r="B502" s="519" t="s">
        <v>1729</v>
      </c>
      <c r="C502" s="354" t="s">
        <v>557</v>
      </c>
    </row>
    <row r="503" spans="1:3" ht="12.75">
      <c r="A503" s="314">
        <v>502</v>
      </c>
      <c r="B503" s="519" t="s">
        <v>1730</v>
      </c>
      <c r="C503" s="354" t="s">
        <v>558</v>
      </c>
    </row>
    <row r="504" spans="1:3" ht="12.75">
      <c r="A504" s="314">
        <v>503</v>
      </c>
      <c r="B504" s="519" t="s">
        <v>1731</v>
      </c>
      <c r="C504" s="354" t="s">
        <v>559</v>
      </c>
    </row>
    <row r="505" spans="1:3" ht="12.75">
      <c r="A505" s="314">
        <v>504</v>
      </c>
      <c r="B505" s="519" t="s">
        <v>1732</v>
      </c>
      <c r="C505" s="354" t="s">
        <v>560</v>
      </c>
    </row>
    <row r="506" spans="1:3" ht="12.75">
      <c r="A506" s="314">
        <v>505</v>
      </c>
      <c r="B506" s="519" t="s">
        <v>1733</v>
      </c>
      <c r="C506" s="354" t="s">
        <v>561</v>
      </c>
    </row>
    <row r="507" spans="1:3" ht="12.75">
      <c r="A507" s="314">
        <v>506</v>
      </c>
      <c r="B507" s="519" t="s">
        <v>1734</v>
      </c>
      <c r="C507" s="354" t="s">
        <v>562</v>
      </c>
    </row>
    <row r="508" spans="1:3" ht="12.75">
      <c r="A508" s="314" t="s">
        <v>1230</v>
      </c>
      <c r="B508" s="519" t="s">
        <v>1735</v>
      </c>
      <c r="C508" s="354" t="s">
        <v>563</v>
      </c>
    </row>
    <row r="509" spans="1:3" ht="12.75">
      <c r="A509" s="314">
        <v>508</v>
      </c>
      <c r="B509" s="519" t="s">
        <v>1736</v>
      </c>
      <c r="C509" s="354" t="s">
        <v>564</v>
      </c>
    </row>
    <row r="510" spans="1:3" ht="12.75">
      <c r="A510" s="314">
        <v>509</v>
      </c>
      <c r="B510" s="519" t="s">
        <v>1737</v>
      </c>
      <c r="C510" s="354" t="s">
        <v>565</v>
      </c>
    </row>
    <row r="511" spans="1:3" ht="12.75">
      <c r="A511" s="314">
        <v>510</v>
      </c>
      <c r="B511" s="519" t="s">
        <v>1738</v>
      </c>
      <c r="C511" s="354" t="s">
        <v>566</v>
      </c>
    </row>
    <row r="512" spans="1:3" ht="12.75">
      <c r="A512" s="314">
        <v>511</v>
      </c>
      <c r="B512" s="519" t="s">
        <v>1739</v>
      </c>
      <c r="C512" s="354" t="s">
        <v>571</v>
      </c>
    </row>
    <row r="513" spans="1:3" ht="12.75">
      <c r="A513" s="314">
        <v>512</v>
      </c>
      <c r="B513" s="519" t="s">
        <v>1740</v>
      </c>
      <c r="C513" s="354" t="s">
        <v>572</v>
      </c>
    </row>
    <row r="514" spans="1:3" ht="12.75">
      <c r="A514" s="314">
        <v>513</v>
      </c>
      <c r="B514" s="519" t="s">
        <v>1741</v>
      </c>
      <c r="C514" s="354" t="s">
        <v>573</v>
      </c>
    </row>
    <row r="515" spans="1:3" ht="12.75">
      <c r="A515" s="314">
        <v>514</v>
      </c>
      <c r="B515" s="519" t="s">
        <v>1742</v>
      </c>
      <c r="C515" s="354" t="s">
        <v>574</v>
      </c>
    </row>
    <row r="516" spans="1:3" ht="12.75">
      <c r="A516" s="314">
        <v>515</v>
      </c>
      <c r="B516" s="519" t="s">
        <v>1743</v>
      </c>
      <c r="C516" s="354" t="s">
        <v>575</v>
      </c>
    </row>
    <row r="517" spans="1:3" ht="12.75">
      <c r="A517" s="314">
        <v>516</v>
      </c>
      <c r="B517" s="519" t="s">
        <v>1744</v>
      </c>
      <c r="C517" s="354" t="s">
        <v>576</v>
      </c>
    </row>
    <row r="518" spans="1:3" ht="12.75">
      <c r="A518" s="314">
        <v>517</v>
      </c>
      <c r="B518" s="519" t="s">
        <v>1745</v>
      </c>
      <c r="C518" s="354" t="s">
        <v>577</v>
      </c>
    </row>
    <row r="519" spans="1:3" ht="12.75">
      <c r="A519" s="314">
        <v>518</v>
      </c>
      <c r="B519" s="519" t="s">
        <v>1746</v>
      </c>
      <c r="C519" s="354" t="s">
        <v>578</v>
      </c>
    </row>
    <row r="520" spans="1:3" ht="12.75">
      <c r="A520" s="314">
        <v>519</v>
      </c>
      <c r="B520" s="519" t="s">
        <v>1747</v>
      </c>
      <c r="C520" s="354" t="s">
        <v>579</v>
      </c>
    </row>
    <row r="521" spans="1:3" ht="12.75">
      <c r="A521" s="314">
        <v>520</v>
      </c>
      <c r="B521" s="519" t="s">
        <v>1748</v>
      </c>
      <c r="C521" s="354" t="s">
        <v>580</v>
      </c>
    </row>
    <row r="522" spans="1:3" ht="12.75">
      <c r="A522" s="314">
        <v>521</v>
      </c>
      <c r="B522" s="519" t="s">
        <v>581</v>
      </c>
      <c r="C522" s="354" t="s">
        <v>581</v>
      </c>
    </row>
    <row r="523" spans="1:3" ht="12.75">
      <c r="A523" s="314">
        <v>522</v>
      </c>
      <c r="B523" s="519" t="s">
        <v>1749</v>
      </c>
      <c r="C523" s="354" t="s">
        <v>582</v>
      </c>
    </row>
    <row r="524" spans="1:3" ht="12.75">
      <c r="A524" s="314" t="s">
        <v>1230</v>
      </c>
      <c r="B524" s="519" t="s">
        <v>1750</v>
      </c>
      <c r="C524" s="354" t="s">
        <v>583</v>
      </c>
    </row>
    <row r="525" spans="1:3" ht="12.75">
      <c r="A525" s="314">
        <v>524</v>
      </c>
      <c r="B525" s="519" t="s">
        <v>1751</v>
      </c>
      <c r="C525" s="354" t="s">
        <v>584</v>
      </c>
    </row>
    <row r="526" spans="1:3" ht="12.75">
      <c r="A526" s="314">
        <v>525</v>
      </c>
      <c r="B526" s="519" t="s">
        <v>1752</v>
      </c>
      <c r="C526" s="354" t="s">
        <v>585</v>
      </c>
    </row>
    <row r="527" spans="1:3" ht="12.75">
      <c r="A527" s="314">
        <v>526</v>
      </c>
      <c r="B527" s="519" t="s">
        <v>1753</v>
      </c>
      <c r="C527" s="354" t="s">
        <v>586</v>
      </c>
    </row>
    <row r="528" spans="1:3" ht="12.75">
      <c r="A528" s="314">
        <v>527</v>
      </c>
      <c r="B528" s="519" t="s">
        <v>1754</v>
      </c>
      <c r="C528" s="354" t="s">
        <v>587</v>
      </c>
    </row>
    <row r="529" spans="1:3" ht="12.75">
      <c r="A529" s="314">
        <v>528</v>
      </c>
      <c r="B529" s="519" t="s">
        <v>1755</v>
      </c>
      <c r="C529" s="354" t="s">
        <v>588</v>
      </c>
    </row>
    <row r="530" spans="1:3" ht="12.75">
      <c r="A530" s="314">
        <v>529</v>
      </c>
      <c r="B530" s="519" t="s">
        <v>1756</v>
      </c>
      <c r="C530" s="354" t="s">
        <v>589</v>
      </c>
    </row>
    <row r="531" spans="1:3" ht="12.75">
      <c r="A531" s="314">
        <v>530</v>
      </c>
      <c r="B531" s="519" t="s">
        <v>1757</v>
      </c>
      <c r="C531" s="354" t="s">
        <v>590</v>
      </c>
    </row>
    <row r="532" spans="1:3" ht="12.75">
      <c r="A532" s="314">
        <v>531</v>
      </c>
      <c r="B532" s="519" t="s">
        <v>1758</v>
      </c>
      <c r="C532" s="354" t="s">
        <v>591</v>
      </c>
    </row>
    <row r="533" spans="1:3" ht="15">
      <c r="A533" s="314">
        <v>532</v>
      </c>
      <c r="B533" s="519" t="s">
        <v>1759</v>
      </c>
      <c r="C533" s="359" t="s">
        <v>947</v>
      </c>
    </row>
    <row r="534" spans="1:3" ht="12.75">
      <c r="A534" s="314">
        <v>533</v>
      </c>
      <c r="B534" s="519" t="s">
        <v>1760</v>
      </c>
      <c r="C534" s="354" t="s">
        <v>593</v>
      </c>
    </row>
    <row r="535" spans="1:3" ht="12.75">
      <c r="A535" s="314">
        <v>534</v>
      </c>
      <c r="B535" s="519" t="s">
        <v>1761</v>
      </c>
      <c r="C535" s="354" t="s">
        <v>594</v>
      </c>
    </row>
    <row r="536" spans="1:3" ht="12.75">
      <c r="A536" s="314">
        <v>535</v>
      </c>
      <c r="B536" s="519" t="s">
        <v>595</v>
      </c>
      <c r="C536" s="354" t="s">
        <v>595</v>
      </c>
    </row>
    <row r="537" spans="1:3" ht="12.75">
      <c r="A537" s="314">
        <v>536</v>
      </c>
      <c r="B537" s="519" t="s">
        <v>596</v>
      </c>
      <c r="C537" s="354" t="s">
        <v>596</v>
      </c>
    </row>
    <row r="538" spans="1:3" ht="12.75">
      <c r="A538" s="314">
        <v>537</v>
      </c>
      <c r="B538" s="519" t="s">
        <v>1762</v>
      </c>
      <c r="C538" s="354" t="s">
        <v>597</v>
      </c>
    </row>
    <row r="539" spans="1:3" ht="12.75">
      <c r="A539" s="314">
        <v>538</v>
      </c>
      <c r="B539" s="519" t="s">
        <v>1763</v>
      </c>
      <c r="C539" s="354" t="s">
        <v>598</v>
      </c>
    </row>
    <row r="540" spans="1:3" ht="12.75">
      <c r="A540" s="314">
        <v>539</v>
      </c>
      <c r="B540" s="519" t="s">
        <v>599</v>
      </c>
      <c r="C540" s="354" t="s">
        <v>599</v>
      </c>
    </row>
    <row r="541" spans="1:3" ht="12.75">
      <c r="A541" s="314">
        <v>540</v>
      </c>
      <c r="B541" s="519" t="s">
        <v>1764</v>
      </c>
      <c r="C541" s="354" t="s">
        <v>600</v>
      </c>
    </row>
    <row r="542" spans="1:3" ht="12.75">
      <c r="A542" s="314">
        <v>541</v>
      </c>
      <c r="B542" s="519" t="s">
        <v>1765</v>
      </c>
      <c r="C542" s="354" t="s">
        <v>601</v>
      </c>
    </row>
    <row r="543" spans="1:3" ht="12.75">
      <c r="A543" s="314">
        <v>542</v>
      </c>
      <c r="B543" s="519" t="s">
        <v>1766</v>
      </c>
      <c r="C543" s="354" t="s">
        <v>602</v>
      </c>
    </row>
    <row r="544" spans="1:3" ht="12.75">
      <c r="A544" s="314">
        <v>543</v>
      </c>
      <c r="B544" s="519" t="s">
        <v>1767</v>
      </c>
      <c r="C544" s="354" t="s">
        <v>603</v>
      </c>
    </row>
    <row r="545" spans="1:3" ht="15">
      <c r="A545" s="314">
        <v>544</v>
      </c>
      <c r="B545" s="519" t="s">
        <v>1768</v>
      </c>
      <c r="C545" s="359" t="s">
        <v>946</v>
      </c>
    </row>
    <row r="546" spans="1:3" ht="15">
      <c r="A546" s="314">
        <v>545</v>
      </c>
      <c r="B546" s="519" t="s">
        <v>1769</v>
      </c>
      <c r="C546" s="359" t="s">
        <v>948</v>
      </c>
    </row>
    <row r="547" spans="1:3" ht="12.75">
      <c r="A547" s="314" t="s">
        <v>1230</v>
      </c>
      <c r="B547" s="519" t="s">
        <v>1770</v>
      </c>
      <c r="C547" s="354" t="s">
        <v>604</v>
      </c>
    </row>
    <row r="548" spans="1:3" ht="12.75">
      <c r="A548" s="314">
        <v>547</v>
      </c>
      <c r="B548" s="519" t="s">
        <v>1771</v>
      </c>
      <c r="C548" s="354" t="s">
        <v>605</v>
      </c>
    </row>
    <row r="549" spans="1:3" ht="12.75">
      <c r="A549" s="314">
        <v>548</v>
      </c>
      <c r="B549" s="519" t="s">
        <v>1772</v>
      </c>
      <c r="C549" s="354" t="s">
        <v>606</v>
      </c>
    </row>
    <row r="550" spans="1:3" ht="15">
      <c r="A550" s="314">
        <v>549</v>
      </c>
      <c r="B550" s="519" t="s">
        <v>1773</v>
      </c>
      <c r="C550" s="359" t="s">
        <v>949</v>
      </c>
    </row>
    <row r="551" spans="1:3" ht="12.75">
      <c r="A551" s="314" t="s">
        <v>1230</v>
      </c>
      <c r="B551" s="519" t="s">
        <v>1774</v>
      </c>
      <c r="C551" s="354" t="s">
        <v>607</v>
      </c>
    </row>
    <row r="552" spans="1:3" ht="12.75">
      <c r="A552" s="314">
        <v>551</v>
      </c>
      <c r="B552" s="519" t="s">
        <v>1775</v>
      </c>
      <c r="C552" s="354" t="s">
        <v>608</v>
      </c>
    </row>
    <row r="553" spans="1:3" ht="12.75">
      <c r="A553" s="314">
        <v>552</v>
      </c>
      <c r="B553" s="519" t="s">
        <v>1776</v>
      </c>
      <c r="C553" s="354" t="s">
        <v>609</v>
      </c>
    </row>
    <row r="554" spans="1:3" ht="12.75">
      <c r="A554" s="314">
        <v>553</v>
      </c>
      <c r="B554" s="519" t="s">
        <v>1777</v>
      </c>
      <c r="C554" s="354" t="s">
        <v>610</v>
      </c>
    </row>
    <row r="555" spans="1:3" ht="12.75">
      <c r="A555" s="314">
        <v>554</v>
      </c>
      <c r="B555" s="519" t="s">
        <v>1778</v>
      </c>
      <c r="C555" s="354" t="s">
        <v>611</v>
      </c>
    </row>
    <row r="556" spans="1:3" ht="12.75">
      <c r="A556" s="314">
        <v>555</v>
      </c>
      <c r="B556" s="519" t="s">
        <v>1779</v>
      </c>
      <c r="C556" s="354" t="s">
        <v>612</v>
      </c>
    </row>
    <row r="557" spans="1:3" ht="12.75">
      <c r="A557" s="314">
        <v>556</v>
      </c>
      <c r="B557" s="519" t="s">
        <v>613</v>
      </c>
      <c r="C557" s="354" t="s">
        <v>613</v>
      </c>
    </row>
    <row r="558" spans="1:3" ht="12.75">
      <c r="A558" s="314">
        <v>557</v>
      </c>
      <c r="B558" s="519" t="s">
        <v>1780</v>
      </c>
      <c r="C558" s="354" t="s">
        <v>614</v>
      </c>
    </row>
    <row r="559" spans="1:3" ht="12.75">
      <c r="A559" s="314">
        <v>558</v>
      </c>
      <c r="B559" s="519" t="s">
        <v>1781</v>
      </c>
      <c r="C559" s="354" t="s">
        <v>615</v>
      </c>
    </row>
    <row r="560" spans="1:3" ht="12.75">
      <c r="A560" s="314">
        <v>559</v>
      </c>
      <c r="B560" s="519" t="s">
        <v>1782</v>
      </c>
      <c r="C560" s="354" t="s">
        <v>616</v>
      </c>
    </row>
    <row r="561" spans="1:3" ht="12.75">
      <c r="A561" s="314">
        <v>560</v>
      </c>
      <c r="B561" s="519" t="s">
        <v>1783</v>
      </c>
      <c r="C561" s="354" t="s">
        <v>617</v>
      </c>
    </row>
    <row r="562" spans="1:3" ht="12.75">
      <c r="A562" s="314">
        <v>561</v>
      </c>
      <c r="B562" s="519" t="s">
        <v>1784</v>
      </c>
      <c r="C562" s="354" t="s">
        <v>618</v>
      </c>
    </row>
    <row r="563" spans="1:3" ht="12.75">
      <c r="A563" s="314">
        <v>562</v>
      </c>
      <c r="B563" s="519" t="s">
        <v>1785</v>
      </c>
      <c r="C563" s="354" t="s">
        <v>619</v>
      </c>
    </row>
    <row r="564" spans="1:3" ht="12.75">
      <c r="A564" s="314">
        <v>563</v>
      </c>
      <c r="B564" s="519" t="s">
        <v>1786</v>
      </c>
      <c r="C564" s="354" t="s">
        <v>620</v>
      </c>
    </row>
    <row r="565" spans="1:3" ht="12.75">
      <c r="A565" s="314">
        <v>564</v>
      </c>
      <c r="B565" s="519" t="s">
        <v>1787</v>
      </c>
      <c r="C565" s="354" t="s">
        <v>621</v>
      </c>
    </row>
    <row r="566" spans="1:3" ht="12.75">
      <c r="A566" s="314">
        <v>565</v>
      </c>
      <c r="B566" s="519" t="s">
        <v>1788</v>
      </c>
      <c r="C566" s="354" t="s">
        <v>622</v>
      </c>
    </row>
    <row r="567" spans="1:3" ht="12.75">
      <c r="A567" s="314">
        <v>566</v>
      </c>
      <c r="B567" s="519" t="s">
        <v>1789</v>
      </c>
      <c r="C567" s="354" t="s">
        <v>623</v>
      </c>
    </row>
    <row r="568" spans="1:3" ht="12.75">
      <c r="A568" s="314">
        <v>567</v>
      </c>
      <c r="B568" s="519" t="s">
        <v>1790</v>
      </c>
      <c r="C568" s="354" t="s">
        <v>624</v>
      </c>
    </row>
    <row r="569" spans="1:3" ht="12.75">
      <c r="A569" s="314">
        <v>568</v>
      </c>
      <c r="B569" s="519" t="s">
        <v>1791</v>
      </c>
      <c r="C569" s="354" t="s">
        <v>625</v>
      </c>
    </row>
    <row r="570" spans="1:3" ht="12.75">
      <c r="A570" s="314">
        <v>569</v>
      </c>
      <c r="B570" s="519" t="s">
        <v>1792</v>
      </c>
      <c r="C570" s="354" t="s">
        <v>626</v>
      </c>
    </row>
    <row r="571" spans="1:3" ht="12.75">
      <c r="A571" s="314">
        <v>570</v>
      </c>
      <c r="B571" s="519" t="s">
        <v>1793</v>
      </c>
      <c r="C571" s="354" t="s">
        <v>627</v>
      </c>
    </row>
    <row r="572" spans="1:3" ht="12.75">
      <c r="A572" s="314">
        <v>571</v>
      </c>
      <c r="B572" s="519" t="s">
        <v>1794</v>
      </c>
      <c r="C572" s="354" t="s">
        <v>628</v>
      </c>
    </row>
    <row r="573" spans="1:3" ht="12.75">
      <c r="A573" s="314">
        <v>572</v>
      </c>
      <c r="B573" s="519" t="s">
        <v>1795</v>
      </c>
      <c r="C573" s="354" t="s">
        <v>629</v>
      </c>
    </row>
    <row r="574" spans="1:3" ht="12.75">
      <c r="A574" s="314">
        <v>573</v>
      </c>
      <c r="B574" s="519" t="s">
        <v>1796</v>
      </c>
      <c r="C574" s="354" t="s">
        <v>630</v>
      </c>
    </row>
    <row r="575" spans="1:3" ht="12.75">
      <c r="A575" s="314">
        <v>574</v>
      </c>
      <c r="B575" s="519" t="s">
        <v>1797</v>
      </c>
      <c r="C575" s="354" t="s">
        <v>631</v>
      </c>
    </row>
    <row r="576" spans="1:3" ht="12.75">
      <c r="A576" s="314">
        <v>575</v>
      </c>
      <c r="B576" s="519" t="s">
        <v>1798</v>
      </c>
      <c r="C576" s="354" t="s">
        <v>632</v>
      </c>
    </row>
    <row r="577" spans="1:3" ht="12.75">
      <c r="A577" s="314">
        <v>576</v>
      </c>
      <c r="B577" s="519" t="s">
        <v>1799</v>
      </c>
      <c r="C577" s="354" t="s">
        <v>633</v>
      </c>
    </row>
    <row r="578" spans="1:3" ht="15">
      <c r="A578" s="314">
        <v>577</v>
      </c>
      <c r="B578" s="519" t="s">
        <v>1800</v>
      </c>
      <c r="C578" s="359" t="s">
        <v>1801</v>
      </c>
    </row>
    <row r="579" spans="1:3" ht="12.75">
      <c r="A579" s="314">
        <v>578</v>
      </c>
      <c r="B579" s="519" t="s">
        <v>1802</v>
      </c>
      <c r="C579" s="354" t="s">
        <v>634</v>
      </c>
    </row>
    <row r="580" spans="1:3" ht="12.75">
      <c r="A580" s="314">
        <v>579</v>
      </c>
      <c r="B580" s="519" t="s">
        <v>1803</v>
      </c>
      <c r="C580" s="354" t="s">
        <v>635</v>
      </c>
    </row>
    <row r="581" spans="1:3" ht="12.75">
      <c r="A581" s="314">
        <v>580</v>
      </c>
      <c r="B581" s="519" t="s">
        <v>636</v>
      </c>
      <c r="C581" s="354" t="s">
        <v>636</v>
      </c>
    </row>
    <row r="582" spans="1:3" ht="12.75">
      <c r="A582" s="314">
        <v>581</v>
      </c>
      <c r="B582" s="519" t="s">
        <v>637</v>
      </c>
      <c r="C582" s="354" t="s">
        <v>637</v>
      </c>
    </row>
    <row r="583" spans="1:3" ht="12.75">
      <c r="A583" s="314">
        <v>582</v>
      </c>
      <c r="B583" s="519" t="s">
        <v>1804</v>
      </c>
      <c r="C583" s="354" t="s">
        <v>638</v>
      </c>
    </row>
    <row r="584" spans="1:3" ht="12.75">
      <c r="A584" s="314">
        <v>583</v>
      </c>
      <c r="B584" s="519" t="s">
        <v>1805</v>
      </c>
      <c r="C584" s="354" t="s">
        <v>639</v>
      </c>
    </row>
    <row r="585" spans="1:3" ht="12.75">
      <c r="A585" s="314">
        <v>584</v>
      </c>
      <c r="B585" s="519" t="s">
        <v>1806</v>
      </c>
      <c r="C585" s="354" t="s">
        <v>640</v>
      </c>
    </row>
    <row r="586" spans="1:3" ht="12.75">
      <c r="A586" s="314">
        <v>585</v>
      </c>
      <c r="B586" s="519" t="s">
        <v>1807</v>
      </c>
      <c r="C586" s="354" t="s">
        <v>641</v>
      </c>
    </row>
    <row r="587" spans="1:3" ht="12.75">
      <c r="A587" s="314">
        <v>586</v>
      </c>
      <c r="B587" s="519" t="s">
        <v>1808</v>
      </c>
      <c r="C587" s="354" t="s">
        <v>642</v>
      </c>
    </row>
    <row r="588" spans="1:3" ht="12.75">
      <c r="A588" s="314">
        <v>587</v>
      </c>
      <c r="B588" s="519" t="s">
        <v>643</v>
      </c>
      <c r="C588" s="354" t="s">
        <v>643</v>
      </c>
    </row>
    <row r="589" spans="1:3" ht="12.75">
      <c r="A589" s="314">
        <v>588</v>
      </c>
      <c r="B589" s="519" t="s">
        <v>644</v>
      </c>
      <c r="C589" s="354" t="s">
        <v>644</v>
      </c>
    </row>
    <row r="590" spans="1:3" ht="12.75">
      <c r="A590" s="314">
        <v>589</v>
      </c>
      <c r="B590" s="519" t="s">
        <v>1809</v>
      </c>
      <c r="C590" s="354" t="s">
        <v>645</v>
      </c>
    </row>
    <row r="591" spans="1:3" ht="12.75">
      <c r="A591" s="314">
        <v>590</v>
      </c>
      <c r="B591" s="519" t="s">
        <v>1810</v>
      </c>
      <c r="C591" s="354" t="s">
        <v>646</v>
      </c>
    </row>
    <row r="592" spans="1:3" ht="15">
      <c r="A592" s="314">
        <v>591</v>
      </c>
      <c r="B592" s="519" t="s">
        <v>1811</v>
      </c>
      <c r="C592" s="359" t="s">
        <v>950</v>
      </c>
    </row>
    <row r="593" spans="1:3" ht="15">
      <c r="A593" s="314">
        <v>592</v>
      </c>
      <c r="B593" s="519" t="s">
        <v>1812</v>
      </c>
      <c r="C593" s="359" t="s">
        <v>951</v>
      </c>
    </row>
    <row r="594" spans="1:3" ht="15">
      <c r="A594" s="314">
        <v>593</v>
      </c>
      <c r="B594" s="519" t="s">
        <v>1813</v>
      </c>
      <c r="C594" s="359" t="s">
        <v>952</v>
      </c>
    </row>
    <row r="595" spans="1:3" ht="12.75">
      <c r="A595" s="314">
        <v>594</v>
      </c>
      <c r="B595" s="519" t="s">
        <v>1814</v>
      </c>
      <c r="C595" s="354" t="s">
        <v>647</v>
      </c>
    </row>
    <row r="596" spans="1:3" ht="12.75">
      <c r="A596" s="314">
        <v>595</v>
      </c>
      <c r="B596" s="519" t="s">
        <v>1815</v>
      </c>
      <c r="C596" s="354" t="s">
        <v>648</v>
      </c>
    </row>
    <row r="597" spans="1:3" ht="12.75">
      <c r="A597" s="314">
        <v>596</v>
      </c>
      <c r="B597" s="519" t="s">
        <v>649</v>
      </c>
      <c r="C597" s="354" t="s">
        <v>649</v>
      </c>
    </row>
    <row r="598" spans="1:3" ht="15">
      <c r="A598" s="314">
        <v>597</v>
      </c>
      <c r="B598" s="519" t="s">
        <v>1816</v>
      </c>
      <c r="C598" s="359" t="s">
        <v>953</v>
      </c>
    </row>
    <row r="599" spans="1:3" ht="12.75">
      <c r="A599" s="314">
        <v>598</v>
      </c>
      <c r="B599" s="519" t="s">
        <v>1817</v>
      </c>
      <c r="C599" s="354" t="s">
        <v>650</v>
      </c>
    </row>
    <row r="600" spans="1:3" ht="12.75">
      <c r="A600" s="314">
        <v>599</v>
      </c>
      <c r="B600" s="519" t="s">
        <v>1818</v>
      </c>
      <c r="C600" s="354" t="s">
        <v>651</v>
      </c>
    </row>
    <row r="601" spans="1:3" ht="12.75">
      <c r="A601" s="314">
        <v>600</v>
      </c>
      <c r="B601" s="519" t="s">
        <v>1819</v>
      </c>
      <c r="C601" s="354" t="s">
        <v>652</v>
      </c>
    </row>
    <row r="602" spans="1:3" ht="12.75">
      <c r="A602" s="314">
        <v>601</v>
      </c>
      <c r="B602" s="519" t="s">
        <v>1820</v>
      </c>
      <c r="C602" s="354" t="s">
        <v>653</v>
      </c>
    </row>
    <row r="603" spans="1:3" ht="12.75">
      <c r="A603" s="314">
        <v>602</v>
      </c>
      <c r="B603" s="519" t="s">
        <v>1821</v>
      </c>
      <c r="C603" s="354" t="s">
        <v>654</v>
      </c>
    </row>
    <row r="604" spans="1:3" ht="12.75">
      <c r="A604" s="314">
        <v>603</v>
      </c>
      <c r="B604" s="519" t="s">
        <v>1822</v>
      </c>
      <c r="C604" s="354" t="s">
        <v>655</v>
      </c>
    </row>
    <row r="605" spans="1:3" ht="12.75">
      <c r="A605" s="314">
        <v>604</v>
      </c>
      <c r="B605" s="520" t="s">
        <v>1823</v>
      </c>
      <c r="C605" s="320" t="s">
        <v>862</v>
      </c>
    </row>
    <row r="606" spans="1:3" ht="12.75">
      <c r="A606" s="314">
        <v>605</v>
      </c>
      <c r="B606" s="520" t="s">
        <v>1824</v>
      </c>
      <c r="C606" s="320" t="s">
        <v>864</v>
      </c>
    </row>
    <row r="607" spans="1:3" ht="12.75">
      <c r="A607" s="314">
        <v>606</v>
      </c>
      <c r="B607" s="520" t="s">
        <v>1825</v>
      </c>
      <c r="C607" s="320" t="s">
        <v>886</v>
      </c>
    </row>
    <row r="608" spans="1:3" ht="12.75">
      <c r="A608" s="314">
        <v>607</v>
      </c>
      <c r="B608" s="520" t="s">
        <v>1826</v>
      </c>
      <c r="C608" s="320" t="s">
        <v>863</v>
      </c>
    </row>
    <row r="609" spans="1:3" ht="12.75">
      <c r="A609" s="314">
        <v>608</v>
      </c>
      <c r="B609" s="520" t="s">
        <v>1827</v>
      </c>
      <c r="C609" s="320" t="s">
        <v>887</v>
      </c>
    </row>
    <row r="610" spans="1:3" ht="12.75">
      <c r="A610" s="314">
        <v>609</v>
      </c>
      <c r="B610" s="519" t="s">
        <v>1828</v>
      </c>
      <c r="C610" s="354" t="s">
        <v>304</v>
      </c>
    </row>
    <row r="611" spans="1:3" ht="12.75">
      <c r="A611" s="314">
        <v>610</v>
      </c>
      <c r="B611" s="519" t="s">
        <v>1829</v>
      </c>
      <c r="C611" s="354" t="s">
        <v>306</v>
      </c>
    </row>
    <row r="612" spans="1:3" ht="12.75">
      <c r="A612" s="314">
        <v>611</v>
      </c>
      <c r="B612" s="519" t="s">
        <v>1830</v>
      </c>
      <c r="C612" s="354" t="s">
        <v>317</v>
      </c>
    </row>
    <row r="613" spans="1:3" ht="12.75">
      <c r="A613" s="314">
        <v>612</v>
      </c>
      <c r="B613" s="519" t="s">
        <v>1831</v>
      </c>
      <c r="C613" s="354" t="s">
        <v>319</v>
      </c>
    </row>
    <row r="614" spans="1:3" ht="12.75">
      <c r="A614" s="314">
        <v>613</v>
      </c>
      <c r="B614" s="519" t="s">
        <v>1832</v>
      </c>
      <c r="C614" s="354" t="s">
        <v>322</v>
      </c>
    </row>
    <row r="615" spans="1:3" ht="12.75">
      <c r="A615" s="314">
        <v>614</v>
      </c>
      <c r="B615" s="519" t="s">
        <v>1833</v>
      </c>
      <c r="C615" s="355" t="s">
        <v>178</v>
      </c>
    </row>
    <row r="616" spans="1:3" ht="12.75">
      <c r="A616" s="314">
        <v>615</v>
      </c>
      <c r="B616" s="519" t="s">
        <v>1834</v>
      </c>
      <c r="C616" s="355" t="s">
        <v>179</v>
      </c>
    </row>
    <row r="617" spans="1:3" ht="12.75">
      <c r="A617" s="314">
        <v>616</v>
      </c>
      <c r="B617" s="519" t="s">
        <v>1835</v>
      </c>
      <c r="C617" s="354" t="s">
        <v>232</v>
      </c>
    </row>
    <row r="618" spans="1:3" ht="12.75">
      <c r="A618" s="314">
        <v>617</v>
      </c>
      <c r="B618" s="519" t="s">
        <v>1836</v>
      </c>
      <c r="C618" s="354" t="s">
        <v>348</v>
      </c>
    </row>
    <row r="619" spans="1:3" ht="12.75">
      <c r="A619" s="314">
        <v>618</v>
      </c>
      <c r="B619" s="519" t="s">
        <v>1837</v>
      </c>
      <c r="C619" s="354" t="s">
        <v>351</v>
      </c>
    </row>
    <row r="620" spans="1:3" ht="12.75">
      <c r="A620" s="314">
        <v>619</v>
      </c>
      <c r="B620" s="519" t="s">
        <v>1837</v>
      </c>
      <c r="C620" s="354" t="s">
        <v>354</v>
      </c>
    </row>
    <row r="621" spans="1:3" ht="12.75">
      <c r="A621" s="314">
        <v>620</v>
      </c>
      <c r="B621" s="519" t="s">
        <v>1838</v>
      </c>
      <c r="C621" s="354" t="s">
        <v>358</v>
      </c>
    </row>
    <row r="622" spans="1:3" ht="12.75">
      <c r="A622" s="314">
        <v>621</v>
      </c>
      <c r="B622" s="519" t="s">
        <v>361</v>
      </c>
      <c r="C622" s="354" t="s">
        <v>361</v>
      </c>
    </row>
    <row r="623" spans="1:3" ht="12.75">
      <c r="A623" s="314">
        <v>622</v>
      </c>
      <c r="B623" s="519" t="s">
        <v>1839</v>
      </c>
      <c r="C623" s="354" t="s">
        <v>233</v>
      </c>
    </row>
    <row r="624" spans="1:3" ht="12.75">
      <c r="A624" s="314">
        <v>623</v>
      </c>
      <c r="B624" s="519" t="s">
        <v>1840</v>
      </c>
      <c r="C624" s="354" t="s">
        <v>372</v>
      </c>
    </row>
    <row r="625" spans="1:3" ht="12.75">
      <c r="A625" s="314">
        <v>624</v>
      </c>
      <c r="B625" s="519" t="s">
        <v>1841</v>
      </c>
      <c r="C625" s="354" t="s">
        <v>234</v>
      </c>
    </row>
    <row r="626" spans="1:3" ht="12.75">
      <c r="A626" s="314">
        <v>625</v>
      </c>
      <c r="B626" s="519" t="s">
        <v>1842</v>
      </c>
      <c r="C626" s="354" t="s">
        <v>33</v>
      </c>
    </row>
    <row r="627" spans="1:3" ht="12.75">
      <c r="A627" s="314">
        <v>626</v>
      </c>
      <c r="B627" s="519" t="s">
        <v>1843</v>
      </c>
      <c r="C627" s="354" t="s">
        <v>236</v>
      </c>
    </row>
    <row r="628" spans="1:3" ht="12.75">
      <c r="A628" s="314">
        <v>627</v>
      </c>
      <c r="B628" s="519" t="s">
        <v>1844</v>
      </c>
      <c r="C628" s="354" t="s">
        <v>238</v>
      </c>
    </row>
    <row r="629" spans="1:3" ht="12.75">
      <c r="A629" s="314">
        <v>628</v>
      </c>
      <c r="B629" s="519" t="s">
        <v>1845</v>
      </c>
      <c r="C629" s="354" t="s">
        <v>239</v>
      </c>
    </row>
    <row r="630" spans="1:3" ht="12.75">
      <c r="A630" s="314">
        <v>629</v>
      </c>
      <c r="B630" s="519" t="s">
        <v>1846</v>
      </c>
      <c r="C630" s="354" t="s">
        <v>807</v>
      </c>
    </row>
    <row r="631" spans="1:3" ht="12.75">
      <c r="A631" s="314">
        <v>630</v>
      </c>
      <c r="B631" s="519" t="s">
        <v>1847</v>
      </c>
      <c r="C631" s="354" t="s">
        <v>808</v>
      </c>
    </row>
    <row r="632" spans="1:3" ht="12.75">
      <c r="A632" s="314">
        <v>631</v>
      </c>
      <c r="B632" s="519" t="s">
        <v>1848</v>
      </c>
      <c r="C632" s="354" t="s">
        <v>809</v>
      </c>
    </row>
    <row r="633" spans="1:3" ht="12.75">
      <c r="A633" s="314">
        <v>632</v>
      </c>
      <c r="B633" s="519" t="s">
        <v>1849</v>
      </c>
      <c r="C633" s="354" t="s">
        <v>230</v>
      </c>
    </row>
    <row r="634" spans="1:3" ht="12.75">
      <c r="A634" s="314">
        <v>633</v>
      </c>
      <c r="B634" s="519" t="s">
        <v>1850</v>
      </c>
      <c r="C634" s="354" t="s">
        <v>231</v>
      </c>
    </row>
    <row r="635" spans="1:3" ht="12.75">
      <c r="A635" s="314">
        <v>634</v>
      </c>
      <c r="B635" s="519" t="s">
        <v>1851</v>
      </c>
      <c r="C635" s="354" t="s">
        <v>133</v>
      </c>
    </row>
    <row r="636" spans="1:3" ht="12.75">
      <c r="A636" s="314">
        <v>635</v>
      </c>
      <c r="B636" s="519" t="s">
        <v>1852</v>
      </c>
      <c r="C636" s="354" t="s">
        <v>725</v>
      </c>
    </row>
    <row r="637" spans="1:3" ht="12.75">
      <c r="A637" s="314">
        <v>636</v>
      </c>
      <c r="B637" s="519" t="s">
        <v>1853</v>
      </c>
      <c r="C637" s="354" t="s">
        <v>184</v>
      </c>
    </row>
    <row r="638" spans="1:3" ht="12.75">
      <c r="A638" s="314">
        <v>637</v>
      </c>
      <c r="B638" s="519" t="s">
        <v>1854</v>
      </c>
      <c r="C638" s="354" t="s">
        <v>138</v>
      </c>
    </row>
    <row r="639" spans="1:3" ht="12.75">
      <c r="A639" s="314">
        <v>638</v>
      </c>
      <c r="B639" s="519" t="s">
        <v>1855</v>
      </c>
      <c r="C639" s="354" t="s">
        <v>139</v>
      </c>
    </row>
    <row r="640" spans="1:3" ht="12.75">
      <c r="A640" s="314">
        <v>639</v>
      </c>
      <c r="B640" s="519" t="s">
        <v>1856</v>
      </c>
      <c r="C640" s="355" t="s">
        <v>813</v>
      </c>
    </row>
    <row r="641" spans="1:3" ht="12.75">
      <c r="A641" s="314">
        <v>640</v>
      </c>
      <c r="B641" s="519" t="s">
        <v>1857</v>
      </c>
      <c r="C641" s="355" t="s">
        <v>814</v>
      </c>
    </row>
    <row r="642" spans="1:3" ht="12.75">
      <c r="A642" s="314">
        <v>641</v>
      </c>
      <c r="B642" s="519" t="s">
        <v>1858</v>
      </c>
      <c r="C642" s="355" t="s">
        <v>756</v>
      </c>
    </row>
    <row r="643" spans="1:3" ht="12.75">
      <c r="A643" s="314">
        <v>642</v>
      </c>
      <c r="B643" s="519" t="s">
        <v>1859</v>
      </c>
      <c r="C643" s="355" t="s">
        <v>816</v>
      </c>
    </row>
    <row r="644" spans="1:3" ht="12.75">
      <c r="A644" s="314">
        <v>643</v>
      </c>
      <c r="B644" s="519" t="s">
        <v>1860</v>
      </c>
      <c r="C644" s="355" t="s">
        <v>817</v>
      </c>
    </row>
    <row r="645" spans="1:3" ht="12.75">
      <c r="A645" s="314">
        <v>644</v>
      </c>
      <c r="B645" s="519" t="s">
        <v>1861</v>
      </c>
      <c r="C645" s="355" t="s">
        <v>818</v>
      </c>
    </row>
    <row r="646" spans="1:3" ht="12.75">
      <c r="A646" s="314">
        <v>645</v>
      </c>
      <c r="B646" s="519" t="s">
        <v>1862</v>
      </c>
      <c r="C646" s="354" t="s">
        <v>819</v>
      </c>
    </row>
    <row r="647" spans="1:3" ht="12.75">
      <c r="A647" s="314">
        <v>646</v>
      </c>
      <c r="B647" s="519" t="s">
        <v>1863</v>
      </c>
      <c r="C647" s="354" t="s">
        <v>820</v>
      </c>
    </row>
    <row r="648" spans="1:3" ht="12.75">
      <c r="A648" s="314">
        <v>647</v>
      </c>
      <c r="B648" s="519" t="s">
        <v>1864</v>
      </c>
      <c r="C648" s="354" t="s">
        <v>821</v>
      </c>
    </row>
    <row r="649" spans="1:3" ht="12.75">
      <c r="A649" s="314">
        <v>648</v>
      </c>
      <c r="B649" s="519" t="s">
        <v>1865</v>
      </c>
      <c r="C649" s="354" t="s">
        <v>822</v>
      </c>
    </row>
    <row r="650" spans="1:3" ht="12.75">
      <c r="A650" s="314">
        <v>649</v>
      </c>
      <c r="B650" s="519" t="s">
        <v>1866</v>
      </c>
      <c r="C650" s="354" t="s">
        <v>826</v>
      </c>
    </row>
    <row r="651" spans="1:3" ht="12.75">
      <c r="A651" s="314">
        <v>650</v>
      </c>
      <c r="B651" s="519" t="s">
        <v>1867</v>
      </c>
      <c r="C651" s="354" t="s">
        <v>825</v>
      </c>
    </row>
    <row r="652" spans="1:3" ht="12.75">
      <c r="A652" s="314">
        <v>651</v>
      </c>
      <c r="B652" s="519" t="s">
        <v>1868</v>
      </c>
      <c r="C652" s="354" t="s">
        <v>827</v>
      </c>
    </row>
    <row r="653" spans="1:3" ht="12.75">
      <c r="A653" s="314">
        <v>652</v>
      </c>
      <c r="B653" s="519" t="s">
        <v>1869</v>
      </c>
      <c r="C653" s="354" t="s">
        <v>824</v>
      </c>
    </row>
    <row r="654" spans="1:3" ht="12.75">
      <c r="A654" s="314">
        <v>653</v>
      </c>
      <c r="B654" s="519" t="s">
        <v>1870</v>
      </c>
      <c r="C654" s="354" t="s">
        <v>682</v>
      </c>
    </row>
    <row r="655" spans="1:3" ht="12.75">
      <c r="A655" s="314">
        <v>654</v>
      </c>
      <c r="B655" s="519" t="s">
        <v>1871</v>
      </c>
      <c r="C655" s="354" t="s">
        <v>13</v>
      </c>
    </row>
    <row r="656" spans="1:3" ht="12.75">
      <c r="A656" s="314">
        <v>655</v>
      </c>
      <c r="B656" s="519" t="s">
        <v>1872</v>
      </c>
      <c r="C656" s="354" t="s">
        <v>14</v>
      </c>
    </row>
    <row r="657" spans="1:3" ht="12.75">
      <c r="A657" s="314">
        <v>656</v>
      </c>
      <c r="B657" s="519" t="s">
        <v>1873</v>
      </c>
      <c r="C657" s="354" t="s">
        <v>15</v>
      </c>
    </row>
    <row r="658" spans="1:3" ht="12.75">
      <c r="A658" s="314">
        <v>657</v>
      </c>
      <c r="B658" s="519" t="s">
        <v>1874</v>
      </c>
      <c r="C658" s="354" t="s">
        <v>18</v>
      </c>
    </row>
    <row r="659" spans="1:3" ht="12.75">
      <c r="A659" s="314">
        <v>658</v>
      </c>
      <c r="B659" s="519" t="s">
        <v>1875</v>
      </c>
      <c r="C659" s="354" t="s">
        <v>19</v>
      </c>
    </row>
    <row r="660" spans="1:3" ht="12.75">
      <c r="A660" s="314">
        <v>659</v>
      </c>
      <c r="B660" s="519" t="s">
        <v>1876</v>
      </c>
      <c r="C660" s="354" t="s">
        <v>20</v>
      </c>
    </row>
    <row r="661" spans="1:3" ht="12.75">
      <c r="A661" s="314">
        <v>660</v>
      </c>
      <c r="B661" s="519" t="s">
        <v>1877</v>
      </c>
      <c r="C661" s="354" t="s">
        <v>775</v>
      </c>
    </row>
    <row r="662" spans="1:3" ht="12.75">
      <c r="A662" s="314">
        <v>661</v>
      </c>
      <c r="B662" s="519" t="s">
        <v>1878</v>
      </c>
      <c r="C662" s="354" t="s">
        <v>777</v>
      </c>
    </row>
    <row r="663" spans="1:3" ht="12.75">
      <c r="A663" s="314">
        <v>662</v>
      </c>
      <c r="B663" s="519" t="s">
        <v>1879</v>
      </c>
      <c r="C663" s="354" t="s">
        <v>778</v>
      </c>
    </row>
    <row r="664" spans="1:3" ht="12.75">
      <c r="A664" s="314">
        <v>663</v>
      </c>
      <c r="B664" s="519" t="s">
        <v>1511</v>
      </c>
      <c r="C664" s="354" t="s">
        <v>779</v>
      </c>
    </row>
    <row r="665" spans="1:3" ht="12.75">
      <c r="A665" s="314">
        <v>664</v>
      </c>
      <c r="B665" s="519" t="s">
        <v>1880</v>
      </c>
      <c r="C665" s="354" t="s">
        <v>30</v>
      </c>
    </row>
    <row r="666" spans="1:3" ht="12.75">
      <c r="A666" s="314">
        <v>665</v>
      </c>
      <c r="B666" s="521" t="s">
        <v>1881</v>
      </c>
      <c r="C666" s="356" t="s">
        <v>0</v>
      </c>
    </row>
    <row r="667" spans="1:3" ht="12.75">
      <c r="A667" s="314">
        <v>666</v>
      </c>
      <c r="B667" s="519" t="s">
        <v>1882</v>
      </c>
      <c r="C667" s="354" t="s">
        <v>1</v>
      </c>
    </row>
    <row r="668" spans="1:3" ht="12.75">
      <c r="A668" s="314">
        <v>667</v>
      </c>
      <c r="B668" s="519" t="s">
        <v>1883</v>
      </c>
      <c r="C668" s="354" t="s">
        <v>188</v>
      </c>
    </row>
    <row r="669" spans="1:3" ht="12.75">
      <c r="A669" s="314">
        <v>668</v>
      </c>
      <c r="B669" s="519" t="s">
        <v>1884</v>
      </c>
      <c r="C669" s="354" t="s">
        <v>189</v>
      </c>
    </row>
    <row r="670" spans="1:3" ht="12.75">
      <c r="A670" s="314">
        <v>669</v>
      </c>
      <c r="B670" s="519" t="s">
        <v>1885</v>
      </c>
      <c r="C670" s="354" t="s">
        <v>190</v>
      </c>
    </row>
    <row r="671" spans="1:3" ht="12.75">
      <c r="A671" s="314">
        <v>670</v>
      </c>
      <c r="B671" s="519" t="s">
        <v>1886</v>
      </c>
      <c r="C671" s="354" t="s">
        <v>191</v>
      </c>
    </row>
    <row r="672" spans="1:3" ht="12.75">
      <c r="A672" s="314">
        <v>671</v>
      </c>
      <c r="B672" s="519" t="s">
        <v>305</v>
      </c>
      <c r="C672" s="354" t="s">
        <v>305</v>
      </c>
    </row>
    <row r="673" spans="1:3" ht="12.75">
      <c r="A673" s="314">
        <v>672</v>
      </c>
      <c r="B673" s="519" t="s">
        <v>307</v>
      </c>
      <c r="C673" s="354" t="s">
        <v>307</v>
      </c>
    </row>
    <row r="674" spans="1:3" ht="12.75">
      <c r="A674" s="314">
        <v>673</v>
      </c>
      <c r="B674" s="519" t="s">
        <v>309</v>
      </c>
      <c r="C674" s="354" t="s">
        <v>309</v>
      </c>
    </row>
    <row r="675" spans="1:3" ht="12.75">
      <c r="A675" s="314">
        <v>674</v>
      </c>
      <c r="B675" s="519" t="s">
        <v>311</v>
      </c>
      <c r="C675" s="354" t="s">
        <v>311</v>
      </c>
    </row>
    <row r="676" spans="1:3" ht="12.75">
      <c r="A676" s="314">
        <v>675</v>
      </c>
      <c r="B676" s="519" t="s">
        <v>314</v>
      </c>
      <c r="C676" s="354" t="s">
        <v>314</v>
      </c>
    </row>
    <row r="677" spans="1:3" ht="12.75">
      <c r="A677" s="314">
        <v>676</v>
      </c>
      <c r="B677" s="519" t="s">
        <v>316</v>
      </c>
      <c r="C677" s="354" t="s">
        <v>316</v>
      </c>
    </row>
    <row r="678" spans="1:3" ht="12.75">
      <c r="A678" s="314">
        <v>677</v>
      </c>
      <c r="B678" s="519" t="s">
        <v>318</v>
      </c>
      <c r="C678" s="354" t="s">
        <v>318</v>
      </c>
    </row>
    <row r="679" spans="1:3" ht="12.75">
      <c r="A679" s="314">
        <v>678</v>
      </c>
      <c r="B679" s="519" t="s">
        <v>321</v>
      </c>
      <c r="C679" s="354" t="s">
        <v>321</v>
      </c>
    </row>
    <row r="680" spans="1:3" ht="12.75">
      <c r="A680" s="314">
        <v>679</v>
      </c>
      <c r="B680" s="519" t="s">
        <v>324</v>
      </c>
      <c r="C680" s="354" t="s">
        <v>324</v>
      </c>
    </row>
    <row r="681" spans="1:3" ht="12.75">
      <c r="A681" s="314">
        <v>680</v>
      </c>
      <c r="B681" s="519" t="s">
        <v>326</v>
      </c>
      <c r="C681" s="354" t="s">
        <v>326</v>
      </c>
    </row>
    <row r="682" spans="1:3" ht="12.75">
      <c r="A682" s="314">
        <v>681</v>
      </c>
      <c r="B682" s="519" t="s">
        <v>328</v>
      </c>
      <c r="C682" s="354" t="s">
        <v>328</v>
      </c>
    </row>
    <row r="683" spans="1:3" ht="12.75">
      <c r="A683" s="314">
        <v>682</v>
      </c>
      <c r="B683" s="519" t="s">
        <v>331</v>
      </c>
      <c r="C683" s="354" t="s">
        <v>331</v>
      </c>
    </row>
    <row r="684" spans="1:3" ht="12.75">
      <c r="A684" s="314">
        <v>683</v>
      </c>
      <c r="B684" s="519" t="s">
        <v>333</v>
      </c>
      <c r="C684" s="354" t="s">
        <v>333</v>
      </c>
    </row>
    <row r="685" spans="1:3" ht="12.75">
      <c r="A685" s="314">
        <v>684</v>
      </c>
      <c r="B685" s="519" t="s">
        <v>335</v>
      </c>
      <c r="C685" s="354" t="s">
        <v>335</v>
      </c>
    </row>
    <row r="686" spans="1:3" ht="12.75">
      <c r="A686" s="314">
        <v>685</v>
      </c>
      <c r="B686" s="519" t="s">
        <v>337</v>
      </c>
      <c r="C686" s="354" t="s">
        <v>337</v>
      </c>
    </row>
    <row r="687" spans="1:3" ht="12.75">
      <c r="A687" s="314">
        <v>686</v>
      </c>
      <c r="B687" s="519" t="s">
        <v>339</v>
      </c>
      <c r="C687" s="354" t="s">
        <v>339</v>
      </c>
    </row>
    <row r="688" spans="1:3" ht="12.75">
      <c r="A688" s="314">
        <v>687</v>
      </c>
      <c r="B688" s="519" t="s">
        <v>341</v>
      </c>
      <c r="C688" s="354" t="s">
        <v>341</v>
      </c>
    </row>
    <row r="689" spans="1:3" ht="12.75">
      <c r="A689" s="314">
        <v>688</v>
      </c>
      <c r="B689" s="519" t="s">
        <v>343</v>
      </c>
      <c r="C689" s="354" t="s">
        <v>343</v>
      </c>
    </row>
    <row r="690" spans="1:3" ht="12.75">
      <c r="A690" s="314">
        <v>689</v>
      </c>
      <c r="B690" s="519" t="s">
        <v>345</v>
      </c>
      <c r="C690" s="354" t="s">
        <v>345</v>
      </c>
    </row>
    <row r="691" spans="1:3" ht="12.75">
      <c r="A691" s="314">
        <v>690</v>
      </c>
      <c r="B691" s="519" t="s">
        <v>347</v>
      </c>
      <c r="C691" s="354" t="s">
        <v>347</v>
      </c>
    </row>
    <row r="692" spans="1:3" ht="12.75">
      <c r="A692" s="314">
        <v>691</v>
      </c>
      <c r="B692" s="519" t="s">
        <v>350</v>
      </c>
      <c r="C692" s="354" t="s">
        <v>350</v>
      </c>
    </row>
    <row r="693" spans="1:3" ht="25.5">
      <c r="A693" s="314">
        <v>692</v>
      </c>
      <c r="B693" s="519" t="s">
        <v>353</v>
      </c>
      <c r="C693" s="354" t="s">
        <v>353</v>
      </c>
    </row>
    <row r="694" spans="1:3" ht="12.75">
      <c r="A694" s="314">
        <v>693</v>
      </c>
      <c r="B694" s="519" t="s">
        <v>357</v>
      </c>
      <c r="C694" s="354" t="s">
        <v>357</v>
      </c>
    </row>
    <row r="695" spans="1:3" ht="12.75">
      <c r="A695" s="314">
        <v>694</v>
      </c>
      <c r="B695" s="519" t="s">
        <v>360</v>
      </c>
      <c r="C695" s="354" t="s">
        <v>360</v>
      </c>
    </row>
    <row r="696" spans="1:3" ht="12.75">
      <c r="A696" s="314">
        <v>695</v>
      </c>
      <c r="B696" s="519" t="s">
        <v>363</v>
      </c>
      <c r="C696" s="354" t="s">
        <v>363</v>
      </c>
    </row>
    <row r="697" spans="1:3" ht="12.75">
      <c r="A697" s="314">
        <v>696</v>
      </c>
      <c r="B697" s="519" t="s">
        <v>365</v>
      </c>
      <c r="C697" s="354" t="s">
        <v>365</v>
      </c>
    </row>
    <row r="698" spans="1:3" ht="12.75">
      <c r="A698" s="314">
        <v>697</v>
      </c>
      <c r="B698" s="519" t="s">
        <v>368</v>
      </c>
      <c r="C698" s="354" t="s">
        <v>368</v>
      </c>
    </row>
    <row r="699" spans="1:3" ht="12.75">
      <c r="A699" s="314">
        <v>698</v>
      </c>
      <c r="B699" s="519" t="s">
        <v>1887</v>
      </c>
      <c r="C699" s="354" t="s">
        <v>1887</v>
      </c>
    </row>
    <row r="700" spans="1:3" ht="12.75">
      <c r="A700" s="314">
        <v>699</v>
      </c>
      <c r="B700" s="519" t="s">
        <v>370</v>
      </c>
      <c r="C700" s="354" t="s">
        <v>370</v>
      </c>
    </row>
    <row r="701" spans="1:3" ht="12.75">
      <c r="A701" s="314">
        <v>700</v>
      </c>
      <c r="B701" s="519" t="s">
        <v>371</v>
      </c>
      <c r="C701" s="354" t="s">
        <v>371</v>
      </c>
    </row>
    <row r="702" spans="1:3" ht="12.75">
      <c r="A702" s="314">
        <v>701</v>
      </c>
      <c r="B702" s="519" t="s">
        <v>374</v>
      </c>
      <c r="C702" s="354" t="s">
        <v>374</v>
      </c>
    </row>
    <row r="703" spans="1:3" ht="12.75">
      <c r="A703" s="314">
        <v>702</v>
      </c>
      <c r="B703" s="519" t="s">
        <v>375</v>
      </c>
      <c r="C703" s="354" t="s">
        <v>375</v>
      </c>
    </row>
    <row r="704" spans="1:3" ht="12.75">
      <c r="A704" s="314">
        <v>703</v>
      </c>
      <c r="B704" s="519" t="s">
        <v>377</v>
      </c>
      <c r="C704" s="354" t="s">
        <v>377</v>
      </c>
    </row>
    <row r="705" spans="1:3" ht="12.75">
      <c r="A705" s="314">
        <v>704</v>
      </c>
      <c r="B705" s="519" t="s">
        <v>378</v>
      </c>
      <c r="C705" s="354" t="s">
        <v>378</v>
      </c>
    </row>
    <row r="706" spans="1:3" ht="12.75">
      <c r="A706" s="314">
        <v>705</v>
      </c>
      <c r="B706" s="519" t="s">
        <v>380</v>
      </c>
      <c r="C706" s="354" t="s">
        <v>380</v>
      </c>
    </row>
    <row r="707" spans="1:3" ht="12.75">
      <c r="A707" s="314">
        <v>706</v>
      </c>
      <c r="B707" s="519" t="s">
        <v>381</v>
      </c>
      <c r="C707" s="354" t="s">
        <v>381</v>
      </c>
    </row>
    <row r="708" spans="1:3" ht="12.75">
      <c r="A708" s="314">
        <v>707</v>
      </c>
      <c r="B708" s="519" t="s">
        <v>173</v>
      </c>
      <c r="C708" s="354" t="s">
        <v>173</v>
      </c>
    </row>
    <row r="709" spans="1:3" ht="12.75">
      <c r="A709" s="314">
        <v>708</v>
      </c>
      <c r="B709" s="519" t="s">
        <v>384</v>
      </c>
      <c r="C709" s="354" t="s">
        <v>384</v>
      </c>
    </row>
    <row r="710" spans="1:3" ht="12.75">
      <c r="A710" s="314" t="s">
        <v>1230</v>
      </c>
      <c r="B710" s="519" t="s">
        <v>1888</v>
      </c>
      <c r="C710" s="354" t="s">
        <v>386</v>
      </c>
    </row>
    <row r="711" spans="1:3" ht="12.75">
      <c r="A711" s="314">
        <v>710</v>
      </c>
      <c r="B711" s="519" t="s">
        <v>388</v>
      </c>
      <c r="C711" s="354" t="s">
        <v>388</v>
      </c>
    </row>
    <row r="712" spans="1:3" ht="12.75">
      <c r="A712" s="314">
        <v>711</v>
      </c>
      <c r="B712" s="519" t="s">
        <v>390</v>
      </c>
      <c r="C712" s="354" t="s">
        <v>390</v>
      </c>
    </row>
    <row r="713" spans="1:3" ht="12.75">
      <c r="A713" s="314">
        <v>712</v>
      </c>
      <c r="B713" s="519" t="s">
        <v>392</v>
      </c>
      <c r="C713" s="354" t="s">
        <v>392</v>
      </c>
    </row>
    <row r="714" spans="1:3" ht="12.75">
      <c r="A714" s="314">
        <v>713</v>
      </c>
      <c r="B714" s="519" t="s">
        <v>395</v>
      </c>
      <c r="C714" s="354" t="s">
        <v>395</v>
      </c>
    </row>
    <row r="715" spans="1:3" ht="12.75">
      <c r="A715" s="314">
        <v>714</v>
      </c>
      <c r="B715" s="519" t="s">
        <v>397</v>
      </c>
      <c r="C715" s="354" t="s">
        <v>397</v>
      </c>
    </row>
    <row r="716" spans="1:3" ht="12.75">
      <c r="A716" s="314">
        <v>715</v>
      </c>
      <c r="B716" s="519" t="s">
        <v>399</v>
      </c>
      <c r="C716" s="354" t="s">
        <v>399</v>
      </c>
    </row>
    <row r="717" spans="1:3" ht="12.75">
      <c r="A717" s="314">
        <v>716</v>
      </c>
      <c r="B717" s="519" t="s">
        <v>401</v>
      </c>
      <c r="C717" s="354" t="s">
        <v>401</v>
      </c>
    </row>
    <row r="718" spans="1:3" ht="12.75">
      <c r="A718" s="314">
        <v>717</v>
      </c>
      <c r="B718" s="519" t="s">
        <v>403</v>
      </c>
      <c r="C718" s="354" t="s">
        <v>403</v>
      </c>
    </row>
    <row r="719" spans="1:3" ht="12.75">
      <c r="A719" s="314">
        <v>718</v>
      </c>
      <c r="B719" s="519" t="s">
        <v>405</v>
      </c>
      <c r="C719" s="354" t="s">
        <v>405</v>
      </c>
    </row>
    <row r="720" spans="1:3" ht="12.75">
      <c r="A720" s="314">
        <v>719</v>
      </c>
      <c r="B720" s="519" t="s">
        <v>408</v>
      </c>
      <c r="C720" s="354" t="s">
        <v>408</v>
      </c>
    </row>
    <row r="721" spans="1:3" ht="12.75">
      <c r="A721" s="314">
        <v>720</v>
      </c>
      <c r="B721" s="519" t="s">
        <v>411</v>
      </c>
      <c r="C721" s="354" t="s">
        <v>411</v>
      </c>
    </row>
    <row r="722" spans="1:3" ht="12.75">
      <c r="A722" s="314">
        <v>721</v>
      </c>
      <c r="B722" s="519" t="s">
        <v>413</v>
      </c>
      <c r="C722" s="354" t="s">
        <v>413</v>
      </c>
    </row>
    <row r="723" spans="1:3" ht="25.5">
      <c r="A723" s="314">
        <v>722</v>
      </c>
      <c r="B723" s="519" t="s">
        <v>415</v>
      </c>
      <c r="C723" s="354" t="s">
        <v>415</v>
      </c>
    </row>
    <row r="724" spans="1:3" ht="12.75">
      <c r="A724" s="314">
        <v>723</v>
      </c>
      <c r="B724" s="519" t="s">
        <v>417</v>
      </c>
      <c r="C724" s="354" t="s">
        <v>417</v>
      </c>
    </row>
    <row r="725" spans="1:3" ht="12.75">
      <c r="A725" s="314">
        <v>724</v>
      </c>
      <c r="B725" s="519" t="s">
        <v>419</v>
      </c>
      <c r="C725" s="354" t="s">
        <v>419</v>
      </c>
    </row>
    <row r="726" spans="1:3" ht="12.75">
      <c r="A726" s="314">
        <v>725</v>
      </c>
      <c r="B726" s="519" t="s">
        <v>420</v>
      </c>
      <c r="C726" s="354" t="s">
        <v>420</v>
      </c>
    </row>
    <row r="727" spans="1:3" ht="12.75">
      <c r="A727" s="314">
        <v>726</v>
      </c>
      <c r="B727" s="519" t="s">
        <v>1889</v>
      </c>
      <c r="C727" s="354" t="s">
        <v>422</v>
      </c>
    </row>
    <row r="728" spans="1:3" ht="12.75">
      <c r="A728" s="314">
        <v>727</v>
      </c>
      <c r="B728" s="519" t="s">
        <v>1890</v>
      </c>
      <c r="C728" s="354" t="s">
        <v>424</v>
      </c>
    </row>
    <row r="729" spans="1:3" ht="12.75">
      <c r="A729" s="314">
        <v>728</v>
      </c>
      <c r="B729" s="519" t="s">
        <v>1891</v>
      </c>
      <c r="C729" s="354" t="s">
        <v>426</v>
      </c>
    </row>
    <row r="730" spans="1:3" ht="12.75">
      <c r="A730" s="314">
        <v>729</v>
      </c>
      <c r="B730" s="519" t="s">
        <v>1892</v>
      </c>
      <c r="C730" s="354" t="s">
        <v>428</v>
      </c>
    </row>
    <row r="731" spans="1:3" ht="12.75">
      <c r="A731" s="314">
        <v>730</v>
      </c>
      <c r="B731" s="519" t="s">
        <v>1893</v>
      </c>
      <c r="C731" s="354" t="s">
        <v>429</v>
      </c>
    </row>
    <row r="732" spans="1:3" ht="12.75">
      <c r="A732" s="314" t="s">
        <v>1230</v>
      </c>
      <c r="B732" s="519" t="s">
        <v>1894</v>
      </c>
      <c r="C732" s="354" t="s">
        <v>431</v>
      </c>
    </row>
    <row r="733" spans="1:3" ht="12.75">
      <c r="A733" s="314">
        <v>732</v>
      </c>
      <c r="B733" s="519" t="s">
        <v>1895</v>
      </c>
      <c r="C733" s="354" t="s">
        <v>433</v>
      </c>
    </row>
    <row r="734" spans="1:3" ht="12.75">
      <c r="A734" s="314">
        <v>733</v>
      </c>
      <c r="B734" s="519" t="s">
        <v>1896</v>
      </c>
      <c r="C734" s="354" t="s">
        <v>435</v>
      </c>
    </row>
    <row r="735" spans="1:3" ht="12.75">
      <c r="A735" s="314">
        <v>734</v>
      </c>
      <c r="B735" s="519" t="s">
        <v>1897</v>
      </c>
      <c r="C735" s="354" t="s">
        <v>436</v>
      </c>
    </row>
    <row r="736" spans="1:3" ht="12.75">
      <c r="A736" s="314">
        <v>735</v>
      </c>
      <c r="B736" s="519" t="s">
        <v>1898</v>
      </c>
      <c r="C736" s="354" t="s">
        <v>438</v>
      </c>
    </row>
    <row r="737" spans="1:3" ht="12.75">
      <c r="A737" s="314">
        <v>736</v>
      </c>
      <c r="B737" s="519" t="s">
        <v>439</v>
      </c>
      <c r="C737" s="354" t="s">
        <v>439</v>
      </c>
    </row>
    <row r="738" spans="1:3" ht="12.75">
      <c r="A738" s="314">
        <v>737</v>
      </c>
      <c r="B738" s="519" t="s">
        <v>441</v>
      </c>
      <c r="C738" s="354" t="s">
        <v>441</v>
      </c>
    </row>
    <row r="739" spans="1:3" ht="12.75">
      <c r="A739" s="314">
        <v>738</v>
      </c>
      <c r="B739" s="519" t="s">
        <v>443</v>
      </c>
      <c r="C739" s="354" t="s">
        <v>443</v>
      </c>
    </row>
    <row r="740" spans="1:3" ht="12.75">
      <c r="A740" s="314">
        <v>739</v>
      </c>
      <c r="B740" s="519" t="s">
        <v>445</v>
      </c>
      <c r="C740" s="354" t="s">
        <v>445</v>
      </c>
    </row>
    <row r="741" spans="1:3" ht="12.75">
      <c r="A741" s="314">
        <v>740</v>
      </c>
      <c r="B741" s="519" t="s">
        <v>447</v>
      </c>
      <c r="C741" s="354" t="s">
        <v>447</v>
      </c>
    </row>
    <row r="742" spans="1:3" ht="12.75">
      <c r="A742" s="314">
        <v>741</v>
      </c>
      <c r="B742" s="519" t="s">
        <v>449</v>
      </c>
      <c r="C742" s="354" t="s">
        <v>449</v>
      </c>
    </row>
    <row r="743" spans="1:3" ht="12.75">
      <c r="A743" s="314">
        <v>742</v>
      </c>
      <c r="B743" s="519" t="s">
        <v>451</v>
      </c>
      <c r="C743" s="354" t="s">
        <v>451</v>
      </c>
    </row>
    <row r="744" spans="1:3" ht="12.75">
      <c r="A744" s="314">
        <v>743</v>
      </c>
      <c r="B744" s="519" t="s">
        <v>453</v>
      </c>
      <c r="C744" s="354" t="s">
        <v>453</v>
      </c>
    </row>
    <row r="745" spans="1:3" ht="12.75">
      <c r="A745" s="314">
        <v>744</v>
      </c>
      <c r="B745" s="519" t="s">
        <v>455</v>
      </c>
      <c r="C745" s="354" t="s">
        <v>455</v>
      </c>
    </row>
    <row r="746" spans="1:3" ht="12.75">
      <c r="A746" s="314">
        <v>745</v>
      </c>
      <c r="B746" s="519" t="s">
        <v>457</v>
      </c>
      <c r="C746" s="354" t="s">
        <v>457</v>
      </c>
    </row>
    <row r="747" spans="1:3" ht="12.75">
      <c r="A747" s="314">
        <v>746</v>
      </c>
      <c r="B747" s="519" t="s">
        <v>459</v>
      </c>
      <c r="C747" s="354" t="s">
        <v>459</v>
      </c>
    </row>
    <row r="748" spans="1:3" ht="12.75">
      <c r="A748" s="314">
        <v>747</v>
      </c>
      <c r="B748" s="519" t="s">
        <v>461</v>
      </c>
      <c r="C748" s="354" t="s">
        <v>461</v>
      </c>
    </row>
    <row r="749" spans="1:3" ht="12.75">
      <c r="A749" s="314">
        <v>748</v>
      </c>
      <c r="B749" s="519" t="s">
        <v>463</v>
      </c>
      <c r="C749" s="354" t="s">
        <v>463</v>
      </c>
    </row>
    <row r="750" spans="1:3" ht="12.75">
      <c r="A750" s="314">
        <v>749</v>
      </c>
      <c r="B750" s="519" t="s">
        <v>464</v>
      </c>
      <c r="C750" s="354" t="s">
        <v>464</v>
      </c>
    </row>
    <row r="751" spans="1:3" ht="12.75">
      <c r="A751" s="314">
        <v>750</v>
      </c>
      <c r="B751" s="519" t="s">
        <v>466</v>
      </c>
      <c r="C751" s="354" t="s">
        <v>466</v>
      </c>
    </row>
    <row r="752" spans="1:3" ht="12.75">
      <c r="A752" s="314">
        <v>751</v>
      </c>
      <c r="B752" s="519" t="s">
        <v>468</v>
      </c>
      <c r="C752" s="354" t="s">
        <v>468</v>
      </c>
    </row>
    <row r="753" spans="1:3" ht="12.75">
      <c r="A753" s="314">
        <v>752</v>
      </c>
      <c r="B753" s="519" t="s">
        <v>470</v>
      </c>
      <c r="C753" s="354" t="s">
        <v>470</v>
      </c>
    </row>
    <row r="754" spans="1:3" ht="12.75">
      <c r="A754" s="314">
        <v>753</v>
      </c>
      <c r="B754" s="519" t="s">
        <v>472</v>
      </c>
      <c r="C754" s="354" t="s">
        <v>472</v>
      </c>
    </row>
    <row r="755" spans="1:3" ht="12.75">
      <c r="A755" s="314">
        <v>754</v>
      </c>
      <c r="B755" s="519" t="s">
        <v>474</v>
      </c>
      <c r="C755" s="354" t="s">
        <v>474</v>
      </c>
    </row>
    <row r="756" spans="1:3" ht="12.75">
      <c r="A756" s="314">
        <v>755</v>
      </c>
      <c r="B756" s="519" t="s">
        <v>476</v>
      </c>
      <c r="C756" s="354" t="s">
        <v>476</v>
      </c>
    </row>
    <row r="757" spans="1:3" ht="12.75">
      <c r="A757" s="314">
        <v>756</v>
      </c>
      <c r="B757" s="519" t="s">
        <v>478</v>
      </c>
      <c r="C757" s="354" t="s">
        <v>478</v>
      </c>
    </row>
    <row r="758" spans="1:3" ht="12.75">
      <c r="A758" s="314">
        <v>757</v>
      </c>
      <c r="B758" s="519" t="s">
        <v>480</v>
      </c>
      <c r="C758" s="354" t="s">
        <v>480</v>
      </c>
    </row>
    <row r="759" spans="1:3" ht="12.75">
      <c r="A759" s="314">
        <v>758</v>
      </c>
      <c r="B759" s="519" t="s">
        <v>482</v>
      </c>
      <c r="C759" s="354" t="s">
        <v>482</v>
      </c>
    </row>
    <row r="760" spans="1:3" ht="12.75">
      <c r="A760" s="314">
        <v>759</v>
      </c>
      <c r="B760" s="519" t="s">
        <v>483</v>
      </c>
      <c r="C760" s="354" t="s">
        <v>483</v>
      </c>
    </row>
    <row r="761" spans="1:3" ht="12.75">
      <c r="A761" s="314">
        <v>760</v>
      </c>
      <c r="B761" s="519" t="s">
        <v>484</v>
      </c>
      <c r="C761" s="354" t="s">
        <v>484</v>
      </c>
    </row>
    <row r="762" spans="1:3" ht="12.75">
      <c r="A762" s="314">
        <v>761</v>
      </c>
      <c r="B762" s="519" t="s">
        <v>485</v>
      </c>
      <c r="C762" s="354" t="s">
        <v>485</v>
      </c>
    </row>
    <row r="763" spans="1:3" ht="12.75">
      <c r="A763" s="314">
        <v>762</v>
      </c>
      <c r="B763" s="519" t="s">
        <v>486</v>
      </c>
      <c r="C763" s="354" t="s">
        <v>486</v>
      </c>
    </row>
    <row r="764" spans="1:3" ht="12.75">
      <c r="A764" s="314">
        <v>763</v>
      </c>
      <c r="B764" s="519" t="s">
        <v>487</v>
      </c>
      <c r="C764" s="354" t="s">
        <v>487</v>
      </c>
    </row>
    <row r="765" spans="1:3" ht="12.75">
      <c r="A765" s="314">
        <v>764</v>
      </c>
      <c r="B765" s="519" t="s">
        <v>489</v>
      </c>
      <c r="C765" s="354" t="s">
        <v>489</v>
      </c>
    </row>
    <row r="766" spans="1:3" ht="12.75">
      <c r="A766" s="314">
        <v>765</v>
      </c>
      <c r="B766" s="519" t="s">
        <v>491</v>
      </c>
      <c r="C766" s="354" t="s">
        <v>491</v>
      </c>
    </row>
    <row r="767" spans="1:3" ht="12.75">
      <c r="A767" s="314">
        <v>766</v>
      </c>
      <c r="B767" s="519" t="s">
        <v>493</v>
      </c>
      <c r="C767" s="354" t="s">
        <v>493</v>
      </c>
    </row>
    <row r="768" spans="1:3" ht="12.75">
      <c r="A768" s="314">
        <v>767</v>
      </c>
      <c r="B768" s="519" t="s">
        <v>495</v>
      </c>
      <c r="C768" s="354" t="s">
        <v>495</v>
      </c>
    </row>
    <row r="769" spans="1:3" ht="12.75">
      <c r="A769" s="314">
        <v>768</v>
      </c>
      <c r="B769" s="519" t="s">
        <v>497</v>
      </c>
      <c r="C769" s="354" t="s">
        <v>497</v>
      </c>
    </row>
    <row r="770" spans="1:3" ht="12.75">
      <c r="A770" s="314">
        <v>769</v>
      </c>
      <c r="B770" s="519" t="s">
        <v>1899</v>
      </c>
      <c r="C770" s="354" t="s">
        <v>1899</v>
      </c>
    </row>
    <row r="771" spans="1:3" ht="12.75">
      <c r="A771" s="314">
        <v>770</v>
      </c>
      <c r="B771" s="519" t="s">
        <v>500</v>
      </c>
      <c r="C771" s="354" t="s">
        <v>500</v>
      </c>
    </row>
    <row r="772" spans="1:3" ht="12.75">
      <c r="A772" s="314">
        <v>771</v>
      </c>
      <c r="B772" s="519" t="s">
        <v>502</v>
      </c>
      <c r="C772" s="354" t="s">
        <v>502</v>
      </c>
    </row>
    <row r="773" spans="1:3" ht="12.75">
      <c r="A773" s="314">
        <v>772</v>
      </c>
      <c r="B773" s="519" t="s">
        <v>503</v>
      </c>
      <c r="C773" s="354" t="s">
        <v>503</v>
      </c>
    </row>
    <row r="774" spans="1:3" ht="12.75">
      <c r="A774" s="314">
        <v>773</v>
      </c>
      <c r="B774" s="519" t="s">
        <v>505</v>
      </c>
      <c r="C774" s="354" t="s">
        <v>505</v>
      </c>
    </row>
    <row r="775" spans="1:3" ht="12.75">
      <c r="A775" s="314">
        <v>774</v>
      </c>
      <c r="B775" s="519" t="s">
        <v>506</v>
      </c>
      <c r="C775" s="354" t="s">
        <v>506</v>
      </c>
    </row>
    <row r="776" spans="1:3" ht="12.75">
      <c r="A776" s="314">
        <v>775</v>
      </c>
      <c r="B776" s="519" t="s">
        <v>508</v>
      </c>
      <c r="C776" s="354" t="s">
        <v>508</v>
      </c>
    </row>
    <row r="777" spans="1:3" ht="12.75">
      <c r="A777" s="314">
        <v>776</v>
      </c>
      <c r="B777" s="519" t="s">
        <v>32</v>
      </c>
      <c r="C777" s="354" t="s">
        <v>32</v>
      </c>
    </row>
    <row r="778" spans="1:3" ht="12.75">
      <c r="A778" s="314">
        <v>777</v>
      </c>
      <c r="B778" s="519" t="s">
        <v>510</v>
      </c>
      <c r="C778" s="354" t="s">
        <v>510</v>
      </c>
    </row>
    <row r="779" spans="1:3" ht="12.75">
      <c r="A779" s="314">
        <v>778</v>
      </c>
      <c r="B779" s="519" t="s">
        <v>511</v>
      </c>
      <c r="C779" s="354" t="s">
        <v>511</v>
      </c>
    </row>
    <row r="780" spans="1:3" ht="12.75">
      <c r="A780" s="314">
        <v>779</v>
      </c>
      <c r="B780" s="519" t="s">
        <v>512</v>
      </c>
      <c r="C780" s="354" t="s">
        <v>512</v>
      </c>
    </row>
    <row r="781" spans="1:3" ht="12.75">
      <c r="A781" s="314">
        <v>780</v>
      </c>
      <c r="B781" s="519" t="s">
        <v>515</v>
      </c>
      <c r="C781" s="354" t="s">
        <v>515</v>
      </c>
    </row>
    <row r="782" spans="1:3" ht="12.75">
      <c r="A782" s="314">
        <v>781</v>
      </c>
      <c r="B782" s="519" t="s">
        <v>517</v>
      </c>
      <c r="C782" s="354" t="s">
        <v>517</v>
      </c>
    </row>
    <row r="783" spans="1:3" ht="12.75">
      <c r="A783" s="314">
        <v>782</v>
      </c>
      <c r="B783" s="519" t="s">
        <v>519</v>
      </c>
      <c r="C783" s="354" t="s">
        <v>519</v>
      </c>
    </row>
    <row r="784" spans="1:3" ht="12.75">
      <c r="A784" s="314">
        <v>783</v>
      </c>
      <c r="B784" s="519" t="s">
        <v>521</v>
      </c>
      <c r="C784" s="354" t="s">
        <v>521</v>
      </c>
    </row>
    <row r="785" spans="1:3" ht="52.5">
      <c r="A785" s="314" t="s">
        <v>1230</v>
      </c>
      <c r="B785" s="522" t="s">
        <v>1900</v>
      </c>
      <c r="C785" s="324" t="s">
        <v>961</v>
      </c>
    </row>
    <row r="786" spans="1:3" ht="12.75">
      <c r="A786" s="314" t="s">
        <v>1230</v>
      </c>
      <c r="B786" s="523" t="s">
        <v>1901</v>
      </c>
      <c r="C786" t="s">
        <v>962</v>
      </c>
    </row>
    <row r="787" spans="1:3" ht="12.75">
      <c r="A787" s="314" t="s">
        <v>1230</v>
      </c>
      <c r="B787" s="523" t="s">
        <v>1902</v>
      </c>
      <c r="C787" t="s">
        <v>963</v>
      </c>
    </row>
    <row r="788" spans="1:3" ht="12.75">
      <c r="A788" s="314" t="s">
        <v>1230</v>
      </c>
      <c r="B788" s="523" t="s">
        <v>1903</v>
      </c>
      <c r="C788" t="s">
        <v>964</v>
      </c>
    </row>
    <row r="789" spans="1:3" ht="53.25" thickBot="1">
      <c r="A789" s="314" t="s">
        <v>1230</v>
      </c>
      <c r="B789" s="486" t="s">
        <v>1904</v>
      </c>
      <c r="C789" s="360" t="s">
        <v>965</v>
      </c>
    </row>
    <row r="790" spans="1:3" ht="23.25" thickBot="1">
      <c r="A790" s="314" t="s">
        <v>1230</v>
      </c>
      <c r="B790" s="508" t="s">
        <v>1905</v>
      </c>
      <c r="C790" s="293" t="s">
        <v>966</v>
      </c>
    </row>
    <row r="791" spans="1:3" ht="13.5" thickBot="1">
      <c r="A791" s="314" t="s">
        <v>1230</v>
      </c>
      <c r="B791" s="496" t="s">
        <v>1906</v>
      </c>
      <c r="C791" s="293" t="s">
        <v>967</v>
      </c>
    </row>
    <row r="792" spans="1:3" ht="13.5" thickBot="1">
      <c r="A792" s="314" t="s">
        <v>1230</v>
      </c>
      <c r="B792" s="496" t="s">
        <v>1907</v>
      </c>
      <c r="C792" s="293" t="s">
        <v>968</v>
      </c>
    </row>
    <row r="793" spans="1:3" ht="13.5" thickBot="1">
      <c r="A793" s="314" t="s">
        <v>1230</v>
      </c>
      <c r="B793" s="496" t="s">
        <v>1908</v>
      </c>
      <c r="C793" s="293" t="s">
        <v>969</v>
      </c>
    </row>
    <row r="794" spans="1:3" ht="12.75">
      <c r="A794" s="314" t="s">
        <v>1230</v>
      </c>
      <c r="B794" s="334" t="s">
        <v>1909</v>
      </c>
      <c r="C794" s="322" t="s">
        <v>970</v>
      </c>
    </row>
    <row r="795" spans="1:3" ht="18">
      <c r="A795" s="314" t="s">
        <v>1230</v>
      </c>
      <c r="B795" s="466" t="s">
        <v>1910</v>
      </c>
      <c r="C795" s="281" t="s">
        <v>971</v>
      </c>
    </row>
    <row r="796" spans="1:3" ht="12.75">
      <c r="A796" s="314" t="s">
        <v>1230</v>
      </c>
      <c r="B796" s="479" t="s">
        <v>1911</v>
      </c>
      <c r="C796" s="274" t="s">
        <v>972</v>
      </c>
    </row>
    <row r="797" spans="1:3" ht="33.75">
      <c r="A797" s="314" t="s">
        <v>1230</v>
      </c>
      <c r="B797" s="483" t="s">
        <v>1912</v>
      </c>
      <c r="C797" s="290" t="s">
        <v>973</v>
      </c>
    </row>
    <row r="798" spans="1:3" ht="25.5">
      <c r="A798" s="314" t="s">
        <v>1230</v>
      </c>
      <c r="B798" s="479" t="s">
        <v>1913</v>
      </c>
      <c r="C798" s="361" t="s">
        <v>974</v>
      </c>
    </row>
    <row r="799" spans="1:3" ht="22.5">
      <c r="A799" s="314" t="s">
        <v>1230</v>
      </c>
      <c r="B799" s="483" t="s">
        <v>1914</v>
      </c>
      <c r="C799" s="290" t="s">
        <v>975</v>
      </c>
    </row>
    <row r="800" spans="1:3" ht="25.5">
      <c r="A800" s="314" t="s">
        <v>1230</v>
      </c>
      <c r="B800" s="479" t="s">
        <v>1915</v>
      </c>
      <c r="C800" s="274" t="s">
        <v>976</v>
      </c>
    </row>
    <row r="801" spans="1:3" ht="25.5">
      <c r="A801" s="314" t="s">
        <v>1230</v>
      </c>
      <c r="B801" s="479" t="s">
        <v>1916</v>
      </c>
      <c r="C801" s="274" t="s">
        <v>977</v>
      </c>
    </row>
    <row r="802" spans="1:3" ht="15.75">
      <c r="A802" s="314" t="s">
        <v>1230</v>
      </c>
      <c r="B802" s="482" t="s">
        <v>1917</v>
      </c>
      <c r="C802" s="318" t="s">
        <v>978</v>
      </c>
    </row>
    <row r="803" spans="1:3" ht="25.5">
      <c r="A803" s="314" t="s">
        <v>1230</v>
      </c>
      <c r="B803" s="467" t="s">
        <v>1918</v>
      </c>
      <c r="C803" s="288" t="s">
        <v>979</v>
      </c>
    </row>
    <row r="804" spans="1:3" ht="22.5">
      <c r="A804" s="314" t="s">
        <v>1230</v>
      </c>
      <c r="B804" s="483" t="s">
        <v>1919</v>
      </c>
      <c r="C804" s="290" t="s">
        <v>980</v>
      </c>
    </row>
    <row r="805" spans="1:3" ht="12.75">
      <c r="A805" s="314" t="s">
        <v>1230</v>
      </c>
      <c r="B805" s="483" t="s">
        <v>1920</v>
      </c>
      <c r="C805" s="292" t="s">
        <v>981</v>
      </c>
    </row>
    <row r="806" spans="1:3" ht="22.5">
      <c r="A806" s="314" t="s">
        <v>1230</v>
      </c>
      <c r="B806" s="483" t="s">
        <v>1921</v>
      </c>
      <c r="C806" s="292" t="s">
        <v>982</v>
      </c>
    </row>
    <row r="807" spans="1:3" ht="38.25">
      <c r="A807" s="314" t="s">
        <v>1230</v>
      </c>
      <c r="B807" s="467" t="s">
        <v>1922</v>
      </c>
      <c r="C807" s="288" t="s">
        <v>983</v>
      </c>
    </row>
    <row r="808" spans="1:3" ht="23.25" thickBot="1">
      <c r="A808" s="314" t="s">
        <v>1230</v>
      </c>
      <c r="B808" s="502" t="s">
        <v>1923</v>
      </c>
      <c r="C808" s="212" t="s">
        <v>984</v>
      </c>
    </row>
    <row r="809" spans="1:3" ht="25.5">
      <c r="A809" s="314" t="s">
        <v>1230</v>
      </c>
      <c r="B809" s="467" t="s">
        <v>1924</v>
      </c>
      <c r="C809" s="9" t="s">
        <v>985</v>
      </c>
    </row>
    <row r="810" spans="1:3" ht="15.75">
      <c r="A810" s="314" t="s">
        <v>1230</v>
      </c>
      <c r="B810" s="482" t="s">
        <v>1925</v>
      </c>
      <c r="C810" s="318" t="s">
        <v>986</v>
      </c>
    </row>
    <row r="811" spans="1:3" ht="25.5">
      <c r="A811" s="314" t="s">
        <v>1230</v>
      </c>
      <c r="B811" s="467" t="s">
        <v>1926</v>
      </c>
      <c r="C811" s="288" t="s">
        <v>987</v>
      </c>
    </row>
    <row r="812" spans="1:3" ht="22.5">
      <c r="A812" s="314" t="s">
        <v>1230</v>
      </c>
      <c r="B812" s="483" t="s">
        <v>1927</v>
      </c>
      <c r="C812" s="290" t="s">
        <v>988</v>
      </c>
    </row>
    <row r="813" spans="1:3" ht="26.25" thickBot="1">
      <c r="A813" s="314" t="s">
        <v>1230</v>
      </c>
      <c r="B813" s="524" t="s">
        <v>1928</v>
      </c>
      <c r="C813" s="362" t="s">
        <v>989</v>
      </c>
    </row>
    <row r="814" spans="1:3" ht="26.25" thickBot="1">
      <c r="A814" s="314" t="s">
        <v>1230</v>
      </c>
      <c r="B814" s="524" t="s">
        <v>1929</v>
      </c>
      <c r="C814" s="362" t="s">
        <v>990</v>
      </c>
    </row>
    <row r="815" spans="1:3" ht="25.5">
      <c r="A815" s="314" t="s">
        <v>1230</v>
      </c>
      <c r="B815" s="467" t="s">
        <v>1930</v>
      </c>
      <c r="C815" s="288" t="s">
        <v>991</v>
      </c>
    </row>
    <row r="816" spans="1:3" ht="25.5">
      <c r="A816" s="314" t="s">
        <v>1230</v>
      </c>
      <c r="B816" s="467" t="s">
        <v>1931</v>
      </c>
      <c r="C816" s="9" t="s">
        <v>992</v>
      </c>
    </row>
    <row r="817" spans="1:3" ht="12.75">
      <c r="A817" s="314" t="s">
        <v>1230</v>
      </c>
      <c r="B817" s="523" t="s">
        <v>1932</v>
      </c>
      <c r="C817" t="s">
        <v>993</v>
      </c>
    </row>
    <row r="818" spans="1:3" ht="12.75">
      <c r="A818" s="314" t="s">
        <v>1230</v>
      </c>
      <c r="B818" s="520" t="s">
        <v>1933</v>
      </c>
      <c r="C818" s="363" t="s">
        <v>994</v>
      </c>
    </row>
    <row r="819" spans="1:3" ht="12.75">
      <c r="A819" s="314" t="s">
        <v>1230</v>
      </c>
      <c r="B819" s="520" t="s">
        <v>1934</v>
      </c>
      <c r="C819" s="363" t="s">
        <v>995</v>
      </c>
    </row>
    <row r="820" spans="1:3" ht="12.75">
      <c r="A820" s="314" t="s">
        <v>1230</v>
      </c>
      <c r="B820" s="520" t="s">
        <v>1935</v>
      </c>
      <c r="C820" s="364" t="s">
        <v>996</v>
      </c>
    </row>
    <row r="821" spans="1:3" ht="12.75">
      <c r="A821" s="314" t="s">
        <v>1230</v>
      </c>
      <c r="B821" s="520" t="s">
        <v>1936</v>
      </c>
      <c r="C821" s="364" t="s">
        <v>997</v>
      </c>
    </row>
    <row r="822" spans="1:3" ht="25.5">
      <c r="A822" s="314" t="s">
        <v>1230</v>
      </c>
      <c r="B822" s="520" t="s">
        <v>1937</v>
      </c>
      <c r="C822" s="365" t="s">
        <v>998</v>
      </c>
    </row>
    <row r="823" spans="1:3" ht="57" thickBot="1">
      <c r="A823" s="314">
        <v>822</v>
      </c>
      <c r="B823" s="502" t="s">
        <v>1938</v>
      </c>
      <c r="C823" s="212" t="s">
        <v>934</v>
      </c>
    </row>
    <row r="824" spans="1:3" ht="15">
      <c r="A824" s="314">
        <v>823</v>
      </c>
      <c r="B824" s="525" t="s">
        <v>1939</v>
      </c>
      <c r="C824" s="526" t="s">
        <v>954</v>
      </c>
    </row>
    <row r="825" spans="1:3" ht="15">
      <c r="A825" s="314">
        <v>824</v>
      </c>
      <c r="B825" s="525" t="s">
        <v>1940</v>
      </c>
      <c r="C825" s="526" t="s">
        <v>960</v>
      </c>
    </row>
    <row r="826" spans="1:3" ht="15">
      <c r="A826" s="314">
        <v>825</v>
      </c>
      <c r="B826" s="525" t="s">
        <v>1941</v>
      </c>
      <c r="C826" s="526" t="s">
        <v>955</v>
      </c>
    </row>
    <row r="827" spans="1:3" ht="15">
      <c r="A827" s="314">
        <v>826</v>
      </c>
      <c r="B827" s="525" t="s">
        <v>1942</v>
      </c>
      <c r="C827" s="526" t="s">
        <v>956</v>
      </c>
    </row>
    <row r="828" spans="1:3" ht="15">
      <c r="A828" s="314">
        <v>827</v>
      </c>
      <c r="B828" s="525" t="s">
        <v>1943</v>
      </c>
      <c r="C828" s="526" t="s">
        <v>957</v>
      </c>
    </row>
    <row r="829" spans="1:3" ht="15">
      <c r="A829" s="314">
        <v>828</v>
      </c>
      <c r="B829" s="525" t="s">
        <v>1944</v>
      </c>
      <c r="C829" s="526" t="s">
        <v>958</v>
      </c>
    </row>
    <row r="830" spans="1:3" ht="15">
      <c r="A830" s="314">
        <v>829</v>
      </c>
      <c r="B830" s="525" t="s">
        <v>1945</v>
      </c>
      <c r="C830" s="526" t="s">
        <v>959</v>
      </c>
    </row>
    <row r="831" spans="1:3" ht="12.75">
      <c r="A831" s="314">
        <v>830</v>
      </c>
      <c r="B831" s="527" t="s">
        <v>935</v>
      </c>
      <c r="C831" s="528" t="s">
        <v>935</v>
      </c>
    </row>
    <row r="832" spans="1:3" ht="25.5">
      <c r="A832" s="314">
        <v>831</v>
      </c>
      <c r="B832" s="468" t="s">
        <v>1946</v>
      </c>
      <c r="C832" s="300" t="s">
        <v>999</v>
      </c>
    </row>
    <row r="833" spans="1:3" ht="54">
      <c r="A833" s="314" t="s">
        <v>1230</v>
      </c>
      <c r="B833" s="529" t="s">
        <v>1947</v>
      </c>
      <c r="C833" s="446" t="s">
        <v>1000</v>
      </c>
    </row>
    <row r="834" spans="1:3" ht="67.5">
      <c r="A834" s="314" t="s">
        <v>1230</v>
      </c>
      <c r="B834" s="483" t="s">
        <v>1948</v>
      </c>
      <c r="C834" s="105" t="s">
        <v>1001</v>
      </c>
    </row>
    <row r="835" spans="1:3" ht="51">
      <c r="A835" s="314" t="s">
        <v>1230</v>
      </c>
      <c r="B835" s="467" t="s">
        <v>1949</v>
      </c>
      <c r="C835" s="9" t="s">
        <v>1002</v>
      </c>
    </row>
    <row r="836" spans="1:3" ht="33.75">
      <c r="A836" s="314" t="s">
        <v>1230</v>
      </c>
      <c r="B836" s="483" t="s">
        <v>1950</v>
      </c>
      <c r="C836" s="307" t="s">
        <v>1003</v>
      </c>
    </row>
    <row r="837" spans="1:3" ht="26.25" thickBot="1">
      <c r="A837" s="314" t="s">
        <v>1230</v>
      </c>
      <c r="B837" s="467" t="s">
        <v>1951</v>
      </c>
      <c r="C837" s="9" t="s">
        <v>1004</v>
      </c>
    </row>
    <row r="838" spans="1:3" ht="23.25" thickBot="1">
      <c r="A838" s="314">
        <v>837</v>
      </c>
      <c r="B838" s="530" t="s">
        <v>1952</v>
      </c>
      <c r="C838" s="368" t="s">
        <v>1007</v>
      </c>
    </row>
    <row r="839" spans="1:3" ht="72.75" thickBot="1">
      <c r="A839" s="314" t="s">
        <v>1230</v>
      </c>
      <c r="B839" s="531" t="s">
        <v>1953</v>
      </c>
      <c r="C839" s="298" t="s">
        <v>1009</v>
      </c>
    </row>
    <row r="840" spans="1:3" s="460" customFormat="1" ht="26.25">
      <c r="A840" s="314"/>
      <c r="B840" s="532"/>
      <c r="C840" s="532"/>
    </row>
    <row r="841" spans="1:3" ht="52.5">
      <c r="A841" s="314">
        <v>1000</v>
      </c>
      <c r="B841" s="533" t="s">
        <v>1954</v>
      </c>
      <c r="C841" s="533" t="s">
        <v>1019</v>
      </c>
    </row>
    <row r="842" spans="1:3" ht="12.75">
      <c r="A842" s="314">
        <v>1001</v>
      </c>
      <c r="B842" s="440" t="s">
        <v>1955</v>
      </c>
      <c r="C842" s="440" t="s">
        <v>1056</v>
      </c>
    </row>
    <row r="843" spans="1:3" ht="12.75">
      <c r="A843" s="314" t="s">
        <v>1230</v>
      </c>
      <c r="B843" s="440" t="s">
        <v>1956</v>
      </c>
      <c r="C843" s="440" t="s">
        <v>1156</v>
      </c>
    </row>
    <row r="844" spans="1:3" ht="12.75">
      <c r="A844" s="314">
        <v>1003</v>
      </c>
      <c r="B844" s="440" t="s">
        <v>1957</v>
      </c>
      <c r="C844" s="440" t="s">
        <v>1092</v>
      </c>
    </row>
    <row r="845" spans="1:3" ht="12.75">
      <c r="A845" s="314">
        <v>1004</v>
      </c>
      <c r="B845" s="440" t="s">
        <v>1958</v>
      </c>
      <c r="C845" s="440" t="s">
        <v>1103</v>
      </c>
    </row>
    <row r="846" spans="1:3" ht="12.75">
      <c r="A846" s="314">
        <v>1005</v>
      </c>
      <c r="B846" s="534" t="s">
        <v>1959</v>
      </c>
      <c r="C846" s="534" t="s">
        <v>1111</v>
      </c>
    </row>
    <row r="847" spans="1:3" ht="12.75">
      <c r="A847" s="314">
        <v>1006</v>
      </c>
      <c r="B847" s="82" t="s">
        <v>1960</v>
      </c>
      <c r="C847" s="82" t="s">
        <v>1188</v>
      </c>
    </row>
    <row r="848" spans="1:3" ht="38.25">
      <c r="A848" s="314">
        <v>1007</v>
      </c>
      <c r="B848" s="275" t="s">
        <v>1961</v>
      </c>
      <c r="C848" s="275" t="s">
        <v>1206</v>
      </c>
    </row>
    <row r="849" spans="1:3" ht="12.75">
      <c r="A849" s="314">
        <v>1008</v>
      </c>
      <c r="B849" s="300" t="s">
        <v>1962</v>
      </c>
      <c r="C849" s="300" t="s">
        <v>1207</v>
      </c>
    </row>
    <row r="850" spans="1:3" ht="12.75">
      <c r="A850" s="314">
        <v>1009</v>
      </c>
      <c r="B850" s="432" t="s">
        <v>1183</v>
      </c>
      <c r="C850" s="432" t="s">
        <v>1183</v>
      </c>
    </row>
    <row r="851" spans="1:3" ht="38.25">
      <c r="A851" s="314">
        <v>1010</v>
      </c>
      <c r="B851" s="300" t="s">
        <v>1963</v>
      </c>
      <c r="C851" s="300" t="s">
        <v>1208</v>
      </c>
    </row>
    <row r="852" spans="1:3" ht="12.75">
      <c r="A852" s="314" t="s">
        <v>1230</v>
      </c>
      <c r="B852" s="300" t="s">
        <v>1964</v>
      </c>
      <c r="C852" s="300" t="s">
        <v>1186</v>
      </c>
    </row>
    <row r="853" spans="1:3" ht="12.75">
      <c r="A853" s="314" t="s">
        <v>1230</v>
      </c>
      <c r="B853" s="431" t="s">
        <v>1965</v>
      </c>
      <c r="C853" s="431" t="s">
        <v>1185</v>
      </c>
    </row>
    <row r="854" spans="1:3" ht="12.75">
      <c r="A854" s="314">
        <v>1013</v>
      </c>
      <c r="B854" s="432" t="s">
        <v>1184</v>
      </c>
      <c r="C854" s="432" t="s">
        <v>1184</v>
      </c>
    </row>
    <row r="855" spans="1:3" ht="63.75">
      <c r="A855" s="314">
        <v>1014</v>
      </c>
      <c r="B855" s="300" t="s">
        <v>1966</v>
      </c>
      <c r="C855" s="300" t="s">
        <v>1224</v>
      </c>
    </row>
    <row r="856" spans="1:3" ht="51">
      <c r="A856" s="314">
        <v>1015</v>
      </c>
      <c r="B856" s="300" t="s">
        <v>1967</v>
      </c>
      <c r="C856" s="300" t="s">
        <v>1225</v>
      </c>
    </row>
    <row r="857" spans="1:3" ht="12.75">
      <c r="A857" s="314">
        <v>1016</v>
      </c>
      <c r="B857" s="432" t="s">
        <v>1226</v>
      </c>
      <c r="C857" s="432" t="s">
        <v>1226</v>
      </c>
    </row>
    <row r="858" spans="1:3" ht="12.75">
      <c r="A858" s="314">
        <v>1017</v>
      </c>
      <c r="B858" s="274" t="s">
        <v>1968</v>
      </c>
      <c r="C858" s="274" t="s">
        <v>1195</v>
      </c>
    </row>
    <row r="859" spans="1:3" ht="51">
      <c r="A859" s="314">
        <v>1018</v>
      </c>
      <c r="B859" s="300" t="s">
        <v>1969</v>
      </c>
      <c r="C859" s="300" t="s">
        <v>1209</v>
      </c>
    </row>
    <row r="860" spans="1:3" ht="38.25">
      <c r="A860" s="314">
        <v>1019</v>
      </c>
      <c r="B860" s="300" t="s">
        <v>1970</v>
      </c>
      <c r="C860" s="300" t="s">
        <v>1210</v>
      </c>
    </row>
    <row r="861" spans="1:3" ht="25.5">
      <c r="A861" s="314">
        <v>1020</v>
      </c>
      <c r="B861" s="300" t="s">
        <v>1971</v>
      </c>
      <c r="C861" s="300" t="s">
        <v>1211</v>
      </c>
    </row>
    <row r="862" spans="1:3" ht="12.75">
      <c r="A862" s="314">
        <v>1021</v>
      </c>
      <c r="B862" s="432" t="s">
        <v>1190</v>
      </c>
      <c r="C862" s="432" t="s">
        <v>1190</v>
      </c>
    </row>
    <row r="863" spans="1:3" ht="38.25">
      <c r="A863" s="314">
        <v>1022</v>
      </c>
      <c r="B863" s="300" t="s">
        <v>1972</v>
      </c>
      <c r="C863" s="300" t="s">
        <v>1212</v>
      </c>
    </row>
    <row r="864" spans="1:3" ht="12.75">
      <c r="A864" s="314">
        <v>1023</v>
      </c>
      <c r="B864" s="274" t="s">
        <v>1973</v>
      </c>
      <c r="C864" s="274" t="s">
        <v>1192</v>
      </c>
    </row>
    <row r="865" spans="1:3" ht="76.5">
      <c r="A865" s="314">
        <v>1024</v>
      </c>
      <c r="B865" s="300" t="s">
        <v>1974</v>
      </c>
      <c r="C865" s="300" t="s">
        <v>1213</v>
      </c>
    </row>
    <row r="866" spans="1:3" ht="51">
      <c r="A866" s="314">
        <v>1025</v>
      </c>
      <c r="B866" s="300" t="s">
        <v>1975</v>
      </c>
      <c r="C866" s="300" t="s">
        <v>1214</v>
      </c>
    </row>
    <row r="867" spans="1:3" ht="38.25">
      <c r="A867" s="314">
        <v>1026</v>
      </c>
      <c r="B867" s="300" t="s">
        <v>1976</v>
      </c>
      <c r="C867" s="300" t="s">
        <v>1215</v>
      </c>
    </row>
    <row r="868" spans="1:3" ht="25.5">
      <c r="A868" s="314">
        <v>1027</v>
      </c>
      <c r="B868" s="300" t="s">
        <v>1977</v>
      </c>
      <c r="C868" s="300" t="s">
        <v>1197</v>
      </c>
    </row>
    <row r="869" spans="1:3" ht="38.25">
      <c r="A869" s="314">
        <v>1028</v>
      </c>
      <c r="B869" s="300" t="s">
        <v>1978</v>
      </c>
      <c r="C869" s="300" t="s">
        <v>1216</v>
      </c>
    </row>
    <row r="870" spans="1:3" ht="38.25">
      <c r="A870" s="314">
        <v>1029</v>
      </c>
      <c r="B870" s="300" t="s">
        <v>1979</v>
      </c>
      <c r="C870" s="300" t="s">
        <v>1199</v>
      </c>
    </row>
    <row r="871" spans="1:3" ht="25.5">
      <c r="A871" s="314">
        <v>1030</v>
      </c>
      <c r="B871" s="432" t="s">
        <v>1035</v>
      </c>
      <c r="C871" s="432" t="s">
        <v>1035</v>
      </c>
    </row>
    <row r="872" spans="1:3" ht="76.5">
      <c r="A872" s="314">
        <v>1031</v>
      </c>
      <c r="B872" s="300" t="s">
        <v>1980</v>
      </c>
      <c r="C872" s="300" t="s">
        <v>1217</v>
      </c>
    </row>
    <row r="873" spans="1:3" ht="12.75">
      <c r="A873" s="314">
        <v>1032</v>
      </c>
      <c r="B873" s="274" t="s">
        <v>1981</v>
      </c>
      <c r="C873" s="274" t="s">
        <v>1218</v>
      </c>
    </row>
    <row r="874" spans="1:3" ht="25.5">
      <c r="A874" s="314">
        <v>1033</v>
      </c>
      <c r="B874" s="300" t="s">
        <v>1982</v>
      </c>
      <c r="C874" s="300" t="s">
        <v>1219</v>
      </c>
    </row>
    <row r="875" spans="1:3" ht="54">
      <c r="A875" s="314" t="s">
        <v>1230</v>
      </c>
      <c r="B875" s="446" t="s">
        <v>1983</v>
      </c>
      <c r="C875" s="446" t="s">
        <v>1233</v>
      </c>
    </row>
    <row r="876" spans="1:3" ht="12.75">
      <c r="A876" s="314">
        <v>1035</v>
      </c>
      <c r="B876" s="535" t="s">
        <v>1194</v>
      </c>
      <c r="C876" s="535" t="s">
        <v>1194</v>
      </c>
    </row>
    <row r="877" spans="1:3" ht="76.5">
      <c r="A877" s="314">
        <v>1036</v>
      </c>
      <c r="B877" s="275" t="s">
        <v>1984</v>
      </c>
      <c r="C877" s="275" t="s">
        <v>1200</v>
      </c>
    </row>
    <row r="878" spans="1:3" ht="38.25">
      <c r="A878" s="314" t="s">
        <v>1230</v>
      </c>
      <c r="B878" s="82" t="s">
        <v>1985</v>
      </c>
      <c r="C878" s="82" t="s">
        <v>1201</v>
      </c>
    </row>
    <row r="879" spans="1:3" ht="63.75">
      <c r="A879" s="314">
        <v>1038</v>
      </c>
      <c r="B879" s="82" t="s">
        <v>1986</v>
      </c>
      <c r="C879" s="82" t="s">
        <v>1220</v>
      </c>
    </row>
    <row r="880" spans="1:3" ht="25.5">
      <c r="A880" s="314">
        <v>1039</v>
      </c>
      <c r="B880" s="82" t="s">
        <v>1987</v>
      </c>
      <c r="C880" s="82" t="s">
        <v>1221</v>
      </c>
    </row>
    <row r="881" spans="1:3" ht="38.25">
      <c r="A881" s="314">
        <v>1040</v>
      </c>
      <c r="B881" s="277" t="s">
        <v>1988</v>
      </c>
      <c r="C881" s="277" t="s">
        <v>1202</v>
      </c>
    </row>
    <row r="882" spans="1:3" ht="25.5">
      <c r="A882" s="314">
        <v>1041</v>
      </c>
      <c r="B882" s="275" t="s">
        <v>1989</v>
      </c>
      <c r="C882" s="275" t="s">
        <v>1020</v>
      </c>
    </row>
    <row r="883" spans="1:3" ht="33.75">
      <c r="A883" s="314">
        <v>1042</v>
      </c>
      <c r="B883" s="105" t="s">
        <v>1990</v>
      </c>
      <c r="C883" s="105" t="s">
        <v>1142</v>
      </c>
    </row>
    <row r="884" spans="1:3" ht="33.75">
      <c r="A884" s="314">
        <v>1043</v>
      </c>
      <c r="B884" s="105" t="s">
        <v>1991</v>
      </c>
      <c r="C884" s="105" t="s">
        <v>1143</v>
      </c>
    </row>
    <row r="885" spans="1:3" ht="22.5">
      <c r="A885" s="314">
        <v>1044</v>
      </c>
      <c r="B885" s="105" t="s">
        <v>1992</v>
      </c>
      <c r="C885" s="105" t="s">
        <v>1029</v>
      </c>
    </row>
    <row r="886" spans="1:3" ht="12.75">
      <c r="A886" s="314">
        <v>1045</v>
      </c>
      <c r="B886" s="441" t="s">
        <v>1993</v>
      </c>
      <c r="C886" s="441" t="s">
        <v>1026</v>
      </c>
    </row>
    <row r="887" spans="1:3" ht="12.75">
      <c r="A887" s="314">
        <v>1046</v>
      </c>
      <c r="B887" s="441" t="s">
        <v>1994</v>
      </c>
      <c r="C887" s="441" t="s">
        <v>1027</v>
      </c>
    </row>
    <row r="888" spans="1:3" ht="22.5">
      <c r="A888" s="314">
        <v>1047</v>
      </c>
      <c r="B888" s="105" t="s">
        <v>1995</v>
      </c>
      <c r="C888" s="105" t="s">
        <v>1028</v>
      </c>
    </row>
    <row r="889" spans="1:3" ht="25.5">
      <c r="A889" s="314">
        <v>1048</v>
      </c>
      <c r="B889" s="274" t="s">
        <v>1996</v>
      </c>
      <c r="C889" s="274" t="s">
        <v>1144</v>
      </c>
    </row>
    <row r="890" spans="1:3" ht="12.75">
      <c r="A890" s="314">
        <v>1049</v>
      </c>
      <c r="B890" s="448" t="s">
        <v>1997</v>
      </c>
      <c r="C890" s="448" t="s">
        <v>1137</v>
      </c>
    </row>
    <row r="891" spans="1:3" ht="12.75">
      <c r="A891" s="314">
        <v>1050</v>
      </c>
      <c r="B891" s="448" t="s">
        <v>1998</v>
      </c>
      <c r="C891" s="448" t="s">
        <v>1138</v>
      </c>
    </row>
    <row r="892" spans="1:3" ht="22.5">
      <c r="A892" s="314">
        <v>1051</v>
      </c>
      <c r="B892" s="105" t="s">
        <v>1999</v>
      </c>
      <c r="C892" s="105" t="s">
        <v>1139</v>
      </c>
    </row>
    <row r="893" spans="1:3" ht="38.25">
      <c r="A893" s="314">
        <v>1052</v>
      </c>
      <c r="B893" s="300" t="s">
        <v>2000</v>
      </c>
      <c r="C893" s="300" t="s">
        <v>1146</v>
      </c>
    </row>
    <row r="894" spans="1:3" ht="38.25">
      <c r="A894" s="314">
        <v>1053</v>
      </c>
      <c r="B894" s="300" t="s">
        <v>2001</v>
      </c>
      <c r="C894" s="300" t="s">
        <v>1147</v>
      </c>
    </row>
    <row r="895" spans="1:3" ht="51">
      <c r="A895" s="314">
        <v>1054</v>
      </c>
      <c r="B895" s="300" t="s">
        <v>2002</v>
      </c>
      <c r="C895" s="300" t="s">
        <v>1145</v>
      </c>
    </row>
    <row r="896" spans="1:3" ht="51">
      <c r="A896" s="314">
        <v>1055</v>
      </c>
      <c r="B896" s="300" t="s">
        <v>2003</v>
      </c>
      <c r="C896" s="300" t="s">
        <v>1148</v>
      </c>
    </row>
    <row r="897" spans="1:3" ht="12.75">
      <c r="A897" s="314">
        <v>1056</v>
      </c>
      <c r="B897" s="274" t="s">
        <v>2004</v>
      </c>
      <c r="C897" s="274" t="s">
        <v>1021</v>
      </c>
    </row>
    <row r="898" spans="1:3" ht="22.5">
      <c r="A898" s="314">
        <v>1057</v>
      </c>
      <c r="B898" s="105" t="s">
        <v>2005</v>
      </c>
      <c r="C898" s="105" t="s">
        <v>1037</v>
      </c>
    </row>
    <row r="899" spans="1:3" ht="12.75">
      <c r="A899" s="314">
        <v>1058</v>
      </c>
      <c r="B899" s="274" t="s">
        <v>2006</v>
      </c>
      <c r="C899" s="274" t="s">
        <v>1128</v>
      </c>
    </row>
    <row r="900" spans="1:3" ht="12.75">
      <c r="A900" s="314">
        <v>1059</v>
      </c>
      <c r="B900" s="274" t="s">
        <v>2007</v>
      </c>
      <c r="C900" s="274" t="s">
        <v>1127</v>
      </c>
    </row>
    <row r="901" spans="1:3" ht="38.25">
      <c r="A901" s="314">
        <v>1060</v>
      </c>
      <c r="B901" s="300" t="s">
        <v>2008</v>
      </c>
      <c r="C901" s="300" t="s">
        <v>1133</v>
      </c>
    </row>
    <row r="902" spans="1:3" ht="12.75">
      <c r="A902" s="314">
        <v>1061</v>
      </c>
      <c r="B902" s="274" t="s">
        <v>2009</v>
      </c>
      <c r="C902" s="274" t="s">
        <v>1134</v>
      </c>
    </row>
    <row r="903" spans="1:3" ht="38.25">
      <c r="A903" s="314">
        <v>1062</v>
      </c>
      <c r="B903" s="274" t="s">
        <v>2010</v>
      </c>
      <c r="C903" s="274" t="s">
        <v>1175</v>
      </c>
    </row>
    <row r="904" spans="1:3" ht="33.75">
      <c r="A904" s="314">
        <v>1063</v>
      </c>
      <c r="B904" s="105" t="s">
        <v>2011</v>
      </c>
      <c r="C904" s="105" t="s">
        <v>1055</v>
      </c>
    </row>
    <row r="905" spans="1:3" ht="56.25">
      <c r="A905" s="314">
        <v>1064</v>
      </c>
      <c r="B905" s="434" t="s">
        <v>2012</v>
      </c>
      <c r="C905" s="434" t="s">
        <v>1024</v>
      </c>
    </row>
    <row r="906" spans="1:3" ht="31.5">
      <c r="A906" s="314">
        <v>1065</v>
      </c>
      <c r="B906" s="433" t="s">
        <v>2013</v>
      </c>
      <c r="C906" s="433" t="s">
        <v>1041</v>
      </c>
    </row>
    <row r="907" spans="1:3" ht="42">
      <c r="A907" s="314">
        <v>1066</v>
      </c>
      <c r="B907" s="433" t="s">
        <v>2014</v>
      </c>
      <c r="C907" s="433" t="s">
        <v>1042</v>
      </c>
    </row>
    <row r="908" spans="1:3" ht="25.5">
      <c r="A908" s="314">
        <v>1067</v>
      </c>
      <c r="B908" s="274" t="s">
        <v>2015</v>
      </c>
      <c r="C908" s="274" t="s">
        <v>1136</v>
      </c>
    </row>
    <row r="909" spans="1:3" ht="12.75">
      <c r="A909" s="314">
        <v>1068</v>
      </c>
      <c r="B909" s="62" t="s">
        <v>2016</v>
      </c>
      <c r="C909" s="62" t="s">
        <v>1025</v>
      </c>
    </row>
    <row r="910" spans="1:3" ht="22.5">
      <c r="A910" s="314">
        <v>1069</v>
      </c>
      <c r="B910" s="307" t="s">
        <v>2017</v>
      </c>
      <c r="C910" s="307" t="s">
        <v>1141</v>
      </c>
    </row>
    <row r="911" spans="1:3" ht="45">
      <c r="A911" s="314">
        <v>1070</v>
      </c>
      <c r="B911" s="282" t="s">
        <v>2018</v>
      </c>
      <c r="C911" s="282" t="s">
        <v>1097</v>
      </c>
    </row>
    <row r="912" spans="1:3" ht="38.25">
      <c r="A912" s="314">
        <v>1071</v>
      </c>
      <c r="B912" s="274" t="s">
        <v>2019</v>
      </c>
      <c r="C912" s="274" t="s">
        <v>1030</v>
      </c>
    </row>
    <row r="913" spans="1:3" ht="12.75">
      <c r="A913" s="314">
        <v>1072</v>
      </c>
      <c r="B913" s="282" t="s">
        <v>2020</v>
      </c>
      <c r="C913" s="282" t="s">
        <v>1031</v>
      </c>
    </row>
    <row r="914" spans="1:3" ht="25.5">
      <c r="A914" s="314">
        <v>1073</v>
      </c>
      <c r="B914" s="274" t="s">
        <v>2021</v>
      </c>
      <c r="C914" s="274" t="s">
        <v>1032</v>
      </c>
    </row>
    <row r="915" spans="1:3" ht="12.75">
      <c r="A915" s="314">
        <v>1074</v>
      </c>
      <c r="B915" s="282" t="s">
        <v>2022</v>
      </c>
      <c r="C915" s="282" t="s">
        <v>1112</v>
      </c>
    </row>
    <row r="916" spans="1:3" ht="12.75">
      <c r="A916" s="314">
        <v>1075</v>
      </c>
      <c r="B916" s="437" t="s">
        <v>2023</v>
      </c>
      <c r="C916" s="437" t="s">
        <v>1113</v>
      </c>
    </row>
    <row r="917" spans="1:3" ht="33.75">
      <c r="A917" s="314">
        <v>1076</v>
      </c>
      <c r="B917" s="450" t="s">
        <v>2024</v>
      </c>
      <c r="C917" s="450" t="s">
        <v>1033</v>
      </c>
    </row>
    <row r="918" spans="1:3" ht="38.25">
      <c r="A918" s="314">
        <v>1077</v>
      </c>
      <c r="B918" s="274" t="s">
        <v>2025</v>
      </c>
      <c r="C918" s="274" t="s">
        <v>1150</v>
      </c>
    </row>
    <row r="919" spans="1:3" ht="33.75">
      <c r="A919" s="314">
        <v>1078</v>
      </c>
      <c r="B919" s="447" t="s">
        <v>2026</v>
      </c>
      <c r="C919" s="447" t="s">
        <v>1149</v>
      </c>
    </row>
    <row r="920" spans="1:3" ht="38.25">
      <c r="A920" s="314">
        <v>1079</v>
      </c>
      <c r="B920" s="274" t="s">
        <v>2027</v>
      </c>
      <c r="C920" s="274" t="s">
        <v>1154</v>
      </c>
    </row>
    <row r="921" spans="1:3" ht="33.75">
      <c r="A921" s="314">
        <v>1080</v>
      </c>
      <c r="B921" s="290" t="s">
        <v>2028</v>
      </c>
      <c r="C921" s="290" t="s">
        <v>1155</v>
      </c>
    </row>
    <row r="922" spans="1:3" ht="45">
      <c r="A922" s="314">
        <v>1081</v>
      </c>
      <c r="B922" s="290" t="s">
        <v>2029</v>
      </c>
      <c r="C922" s="290" t="s">
        <v>1036</v>
      </c>
    </row>
    <row r="923" spans="1:3" ht="22.5">
      <c r="A923" s="314">
        <v>1082</v>
      </c>
      <c r="B923" s="105" t="s">
        <v>2030</v>
      </c>
      <c r="C923" s="105" t="s">
        <v>1114</v>
      </c>
    </row>
    <row r="924" spans="1:3" ht="25.5">
      <c r="A924" s="314">
        <v>1083</v>
      </c>
      <c r="B924" s="274" t="s">
        <v>2031</v>
      </c>
      <c r="C924" s="274" t="s">
        <v>1152</v>
      </c>
    </row>
    <row r="925" spans="1:3" ht="33.75">
      <c r="A925" s="314">
        <v>1084</v>
      </c>
      <c r="B925" s="105" t="s">
        <v>2032</v>
      </c>
      <c r="C925" s="105" t="s">
        <v>1115</v>
      </c>
    </row>
    <row r="926" spans="1:3" ht="31.5">
      <c r="A926" s="314">
        <v>1085</v>
      </c>
      <c r="B926" s="435" t="s">
        <v>2033</v>
      </c>
      <c r="C926" s="435" t="s">
        <v>1040</v>
      </c>
    </row>
    <row r="927" spans="1:3" ht="21">
      <c r="A927" s="314">
        <v>1086</v>
      </c>
      <c r="B927" s="435" t="s">
        <v>2034</v>
      </c>
      <c r="C927" s="435" t="s">
        <v>1151</v>
      </c>
    </row>
    <row r="928" spans="1:3" ht="12.75">
      <c r="A928" s="314">
        <v>1087</v>
      </c>
      <c r="B928" s="442" t="s">
        <v>1057</v>
      </c>
      <c r="C928" s="442" t="s">
        <v>1057</v>
      </c>
    </row>
    <row r="929" spans="1:3" ht="12.75">
      <c r="A929" s="314">
        <v>1088</v>
      </c>
      <c r="B929" s="282" t="s">
        <v>2035</v>
      </c>
      <c r="C929" s="282" t="s">
        <v>1052</v>
      </c>
    </row>
    <row r="930" spans="1:3" ht="25.5">
      <c r="A930" s="314">
        <v>1089</v>
      </c>
      <c r="B930" s="274" t="s">
        <v>2036</v>
      </c>
      <c r="C930" s="274" t="s">
        <v>1053</v>
      </c>
    </row>
    <row r="931" spans="1:3" ht="12.75">
      <c r="A931" s="314">
        <v>1090</v>
      </c>
      <c r="B931" s="282" t="s">
        <v>2037</v>
      </c>
      <c r="C931" s="282" t="s">
        <v>1054</v>
      </c>
    </row>
    <row r="932" spans="1:3" ht="25.5">
      <c r="A932" s="314">
        <v>1091</v>
      </c>
      <c r="B932" s="274" t="s">
        <v>2038</v>
      </c>
      <c r="C932" s="274" t="s">
        <v>1034</v>
      </c>
    </row>
    <row r="933" spans="1:3" ht="33.75">
      <c r="A933" s="314">
        <v>1092</v>
      </c>
      <c r="B933" s="282" t="s">
        <v>2039</v>
      </c>
      <c r="C933" s="282" t="s">
        <v>1153</v>
      </c>
    </row>
    <row r="934" spans="1:3" ht="12.75">
      <c r="A934" s="314">
        <v>1093</v>
      </c>
      <c r="B934" s="105" t="s">
        <v>2040</v>
      </c>
      <c r="C934" s="105" t="s">
        <v>1050</v>
      </c>
    </row>
    <row r="935" spans="1:3" ht="22.5">
      <c r="A935" s="314" t="s">
        <v>1230</v>
      </c>
      <c r="B935" s="434" t="s">
        <v>2041</v>
      </c>
      <c r="C935" s="434" t="s">
        <v>1116</v>
      </c>
    </row>
    <row r="936" spans="1:3" ht="12.75">
      <c r="A936" s="314">
        <v>1095</v>
      </c>
      <c r="B936" s="291" t="s">
        <v>2042</v>
      </c>
      <c r="C936" s="291" t="s">
        <v>1043</v>
      </c>
    </row>
    <row r="937" spans="1:3" ht="38.25">
      <c r="A937" s="314">
        <v>1096</v>
      </c>
      <c r="B937" s="9" t="s">
        <v>2043</v>
      </c>
      <c r="C937" s="9" t="s">
        <v>1046</v>
      </c>
    </row>
    <row r="938" spans="1:3" ht="33.75">
      <c r="A938" s="314">
        <v>1097</v>
      </c>
      <c r="B938" s="105" t="s">
        <v>2044</v>
      </c>
      <c r="C938" s="105" t="s">
        <v>1119</v>
      </c>
    </row>
    <row r="939" spans="1:3" ht="25.5">
      <c r="A939" s="314">
        <v>1098</v>
      </c>
      <c r="B939" s="436" t="s">
        <v>2045</v>
      </c>
      <c r="C939" s="436" t="s">
        <v>1117</v>
      </c>
    </row>
    <row r="940" spans="1:3" ht="25.5">
      <c r="A940" s="314">
        <v>1099</v>
      </c>
      <c r="B940" s="9" t="s">
        <v>2046</v>
      </c>
      <c r="C940" s="9" t="s">
        <v>1118</v>
      </c>
    </row>
    <row r="941" spans="1:3" ht="56.25">
      <c r="A941" s="314">
        <v>1100</v>
      </c>
      <c r="B941" s="105" t="s">
        <v>2047</v>
      </c>
      <c r="C941" s="105" t="s">
        <v>1198</v>
      </c>
    </row>
    <row r="942" spans="1:3" ht="25.5">
      <c r="A942" s="314">
        <v>1101</v>
      </c>
      <c r="B942" s="361" t="s">
        <v>2048</v>
      </c>
      <c r="C942" s="361" t="s">
        <v>1120</v>
      </c>
    </row>
    <row r="943" spans="1:3" ht="45">
      <c r="A943" s="314">
        <v>1102</v>
      </c>
      <c r="B943" s="443" t="s">
        <v>2049</v>
      </c>
      <c r="C943" s="443" t="s">
        <v>1049</v>
      </c>
    </row>
    <row r="944" spans="1:3" ht="12.75">
      <c r="A944" s="314">
        <v>1103</v>
      </c>
      <c r="B944" s="536" t="s">
        <v>2050</v>
      </c>
      <c r="C944" s="536" t="s">
        <v>1126</v>
      </c>
    </row>
    <row r="945" spans="1:3" ht="25.5">
      <c r="A945" s="314">
        <v>1104</v>
      </c>
      <c r="B945" s="439" t="s">
        <v>2051</v>
      </c>
      <c r="C945" s="439" t="s">
        <v>1122</v>
      </c>
    </row>
    <row r="946" spans="1:3" ht="33.75">
      <c r="A946" s="314">
        <v>1105</v>
      </c>
      <c r="B946" s="105" t="s">
        <v>2052</v>
      </c>
      <c r="C946" s="105" t="s">
        <v>1059</v>
      </c>
    </row>
    <row r="947" spans="1:3" ht="22.5">
      <c r="A947" s="314" t="s">
        <v>1230</v>
      </c>
      <c r="B947" s="105" t="s">
        <v>2131</v>
      </c>
      <c r="C947" s="105" t="s">
        <v>1060</v>
      </c>
    </row>
    <row r="948" spans="1:3" ht="22.5">
      <c r="A948" s="314">
        <v>1107</v>
      </c>
      <c r="B948" s="105" t="s">
        <v>2053</v>
      </c>
      <c r="C948" s="105" t="s">
        <v>1157</v>
      </c>
    </row>
    <row r="949" spans="1:3" ht="22.5">
      <c r="A949" s="314">
        <v>1108</v>
      </c>
      <c r="B949" s="105" t="s">
        <v>2054</v>
      </c>
      <c r="C949" s="105" t="s">
        <v>1132</v>
      </c>
    </row>
    <row r="950" spans="1:3" ht="33.75">
      <c r="A950" s="314" t="s">
        <v>1230</v>
      </c>
      <c r="B950" s="105" t="s">
        <v>2055</v>
      </c>
      <c r="C950" s="105" t="s">
        <v>1081</v>
      </c>
    </row>
    <row r="951" spans="1:3" ht="12.75">
      <c r="A951" s="314" t="s">
        <v>1230</v>
      </c>
      <c r="B951" s="105" t="s">
        <v>2056</v>
      </c>
      <c r="C951" s="105" t="s">
        <v>1065</v>
      </c>
    </row>
    <row r="952" spans="1:3" ht="22.5">
      <c r="A952" s="314" t="s">
        <v>1230</v>
      </c>
      <c r="B952" s="280" t="s">
        <v>2057</v>
      </c>
      <c r="C952" s="280" t="s">
        <v>1064</v>
      </c>
    </row>
    <row r="953" spans="1:3" ht="33.75">
      <c r="A953" s="314" t="s">
        <v>1230</v>
      </c>
      <c r="B953" s="434" t="s">
        <v>2058</v>
      </c>
      <c r="C953" s="434" t="s">
        <v>1062</v>
      </c>
    </row>
    <row r="954" spans="1:3" ht="33.75">
      <c r="A954" s="314" t="s">
        <v>1230</v>
      </c>
      <c r="B954" s="434" t="s">
        <v>2059</v>
      </c>
      <c r="C954" s="434" t="s">
        <v>1063</v>
      </c>
    </row>
    <row r="955" spans="1:3" ht="22.5">
      <c r="A955" s="314" t="s">
        <v>1230</v>
      </c>
      <c r="B955" s="280" t="s">
        <v>2060</v>
      </c>
      <c r="C955" s="280" t="s">
        <v>1066</v>
      </c>
    </row>
    <row r="956" spans="1:3" ht="56.25">
      <c r="A956" s="314" t="s">
        <v>1230</v>
      </c>
      <c r="B956" s="434" t="s">
        <v>2061</v>
      </c>
      <c r="C956" s="434" t="s">
        <v>1067</v>
      </c>
    </row>
    <row r="957" spans="1:3" ht="45">
      <c r="A957" s="314" t="s">
        <v>1230</v>
      </c>
      <c r="B957" s="434" t="s">
        <v>2062</v>
      </c>
      <c r="C957" s="434" t="s">
        <v>1068</v>
      </c>
    </row>
    <row r="958" spans="1:3" ht="25.5">
      <c r="A958" s="314">
        <v>1117</v>
      </c>
      <c r="B958" s="274" t="s">
        <v>2063</v>
      </c>
      <c r="C958" s="274" t="s">
        <v>1069</v>
      </c>
    </row>
    <row r="959" spans="1:3" ht="22.5">
      <c r="A959" s="314" t="s">
        <v>1230</v>
      </c>
      <c r="B959" s="105" t="s">
        <v>2064</v>
      </c>
      <c r="C959" s="105" t="s">
        <v>1082</v>
      </c>
    </row>
    <row r="960" spans="1:3" ht="12.75">
      <c r="A960" s="314">
        <v>1119</v>
      </c>
      <c r="B960" s="361" t="s">
        <v>2065</v>
      </c>
      <c r="C960" s="361" t="s">
        <v>1108</v>
      </c>
    </row>
    <row r="961" spans="1:3" ht="25.5">
      <c r="A961" s="314">
        <v>1120</v>
      </c>
      <c r="B961" s="274" t="s">
        <v>2066</v>
      </c>
      <c r="C961" s="274" t="s">
        <v>1070</v>
      </c>
    </row>
    <row r="962" spans="1:3" ht="22.5">
      <c r="A962" s="314" t="s">
        <v>1230</v>
      </c>
      <c r="B962" s="292" t="s">
        <v>2067</v>
      </c>
      <c r="C962" s="292" t="s">
        <v>1071</v>
      </c>
    </row>
    <row r="963" spans="1:3" ht="12.75">
      <c r="A963" s="314" t="s">
        <v>1230</v>
      </c>
      <c r="B963" s="274" t="s">
        <v>2068</v>
      </c>
      <c r="C963" s="274" t="s">
        <v>1078</v>
      </c>
    </row>
    <row r="964" spans="1:3" ht="22.5">
      <c r="A964" s="314" t="s">
        <v>1230</v>
      </c>
      <c r="B964" s="105" t="s">
        <v>2069</v>
      </c>
      <c r="C964" s="105" t="s">
        <v>1077</v>
      </c>
    </row>
    <row r="965" spans="1:3" ht="12.75">
      <c r="A965" s="314" t="s">
        <v>1230</v>
      </c>
      <c r="B965" s="274" t="s">
        <v>2070</v>
      </c>
      <c r="C965" s="274" t="s">
        <v>1079</v>
      </c>
    </row>
    <row r="966" spans="1:3" ht="33.75">
      <c r="A966" s="314" t="s">
        <v>1230</v>
      </c>
      <c r="B966" s="105" t="s">
        <v>2071</v>
      </c>
      <c r="C966" s="105" t="s">
        <v>1080</v>
      </c>
    </row>
    <row r="967" spans="1:3" ht="25.5">
      <c r="A967" s="314">
        <v>1126</v>
      </c>
      <c r="B967" s="439" t="s">
        <v>2072</v>
      </c>
      <c r="C967" s="439" t="s">
        <v>1121</v>
      </c>
    </row>
    <row r="968" spans="1:3" ht="12.75">
      <c r="A968" s="314">
        <v>1127</v>
      </c>
      <c r="B968" s="436" t="s">
        <v>2073</v>
      </c>
      <c r="C968" s="436" t="s">
        <v>1125</v>
      </c>
    </row>
    <row r="969" spans="1:3" ht="33.75">
      <c r="A969" s="314">
        <v>1128</v>
      </c>
      <c r="B969" s="290" t="s">
        <v>2074</v>
      </c>
      <c r="C969" s="290" t="s">
        <v>1158</v>
      </c>
    </row>
    <row r="970" spans="1:3" ht="12.75">
      <c r="A970" s="314">
        <v>1129</v>
      </c>
      <c r="B970" s="333" t="s">
        <v>2075</v>
      </c>
      <c r="C970" s="333" t="s">
        <v>1160</v>
      </c>
    </row>
    <row r="971" spans="1:3" ht="12.75">
      <c r="A971" s="314">
        <v>1130</v>
      </c>
      <c r="B971" s="333" t="s">
        <v>2076</v>
      </c>
      <c r="C971" s="333" t="s">
        <v>1162</v>
      </c>
    </row>
    <row r="972" spans="1:3" ht="22.5">
      <c r="A972" s="314">
        <v>1131</v>
      </c>
      <c r="B972" s="368" t="s">
        <v>2077</v>
      </c>
      <c r="C972" s="368" t="s">
        <v>1163</v>
      </c>
    </row>
    <row r="973" spans="1:3" ht="56.25">
      <c r="A973" s="314">
        <v>1132</v>
      </c>
      <c r="B973" s="290" t="s">
        <v>2078</v>
      </c>
      <c r="C973" s="290" t="s">
        <v>1164</v>
      </c>
    </row>
    <row r="974" spans="1:3" ht="33.75">
      <c r="A974" s="314">
        <v>1133</v>
      </c>
      <c r="B974" s="290" t="s">
        <v>2079</v>
      </c>
      <c r="C974" s="290" t="s">
        <v>1165</v>
      </c>
    </row>
    <row r="975" spans="1:3" ht="25.5">
      <c r="A975" s="314">
        <v>1134</v>
      </c>
      <c r="B975" s="9" t="s">
        <v>2080</v>
      </c>
      <c r="C975" s="9" t="s">
        <v>1231</v>
      </c>
    </row>
    <row r="976" spans="1:3" ht="22.5">
      <c r="A976" s="314">
        <v>1135</v>
      </c>
      <c r="B976" s="290" t="s">
        <v>2081</v>
      </c>
      <c r="C976" s="290" t="s">
        <v>1232</v>
      </c>
    </row>
    <row r="977" spans="1:3" ht="38.25">
      <c r="A977" s="314">
        <v>1136</v>
      </c>
      <c r="B977" s="287" t="s">
        <v>2082</v>
      </c>
      <c r="C977" s="287" t="s">
        <v>1169</v>
      </c>
    </row>
    <row r="978" spans="1:3" ht="33.75">
      <c r="A978" s="314">
        <v>1137</v>
      </c>
      <c r="B978" s="290" t="s">
        <v>2083</v>
      </c>
      <c r="C978" s="290" t="s">
        <v>1168</v>
      </c>
    </row>
    <row r="979" spans="1:3" ht="25.5">
      <c r="A979" s="314">
        <v>1138</v>
      </c>
      <c r="B979" s="288" t="s">
        <v>2084</v>
      </c>
      <c r="C979" s="288" t="s">
        <v>1098</v>
      </c>
    </row>
    <row r="980" spans="1:3" ht="22.5">
      <c r="A980" s="314">
        <v>1139</v>
      </c>
      <c r="B980" s="537" t="s">
        <v>2085</v>
      </c>
      <c r="C980" s="537" t="s">
        <v>1102</v>
      </c>
    </row>
    <row r="981" spans="1:3" ht="25.5">
      <c r="A981" s="314">
        <v>1140</v>
      </c>
      <c r="B981" s="288" t="s">
        <v>2086</v>
      </c>
      <c r="C981" s="288" t="s">
        <v>1101</v>
      </c>
    </row>
    <row r="982" spans="1:3" ht="38.25">
      <c r="A982" s="314">
        <v>1141</v>
      </c>
      <c r="B982" s="288" t="s">
        <v>2087</v>
      </c>
      <c r="C982" s="288" t="s">
        <v>1123</v>
      </c>
    </row>
    <row r="983" spans="1:3" ht="56.25">
      <c r="A983" s="314">
        <v>1142</v>
      </c>
      <c r="B983" s="290" t="s">
        <v>2088</v>
      </c>
      <c r="C983" s="290" t="s">
        <v>1058</v>
      </c>
    </row>
    <row r="984" spans="1:3" ht="45">
      <c r="A984" s="314">
        <v>1143</v>
      </c>
      <c r="B984" s="290" t="s">
        <v>2089</v>
      </c>
      <c r="C984" s="290" t="s">
        <v>1099</v>
      </c>
    </row>
    <row r="985" spans="1:3" ht="12.75">
      <c r="A985" s="314">
        <v>1144</v>
      </c>
      <c r="B985" s="290" t="s">
        <v>2090</v>
      </c>
      <c r="C985" s="290" t="s">
        <v>1100</v>
      </c>
    </row>
    <row r="986" spans="1:3" ht="33.75">
      <c r="A986" s="314">
        <v>1145</v>
      </c>
      <c r="B986" s="105" t="s">
        <v>2091</v>
      </c>
      <c r="C986" s="105" t="s">
        <v>1093</v>
      </c>
    </row>
    <row r="987" spans="1:3" ht="22.5">
      <c r="A987" s="314">
        <v>1146</v>
      </c>
      <c r="B987" s="105" t="s">
        <v>2092</v>
      </c>
      <c r="C987" s="105" t="s">
        <v>1094</v>
      </c>
    </row>
    <row r="988" spans="1:3" ht="33.75">
      <c r="A988" s="314">
        <v>1147</v>
      </c>
      <c r="B988" s="105" t="s">
        <v>2093</v>
      </c>
      <c r="C988" s="105" t="s">
        <v>1095</v>
      </c>
    </row>
    <row r="989" spans="1:3" ht="12.75">
      <c r="A989" s="314">
        <v>1148</v>
      </c>
      <c r="B989" s="105" t="s">
        <v>2094</v>
      </c>
      <c r="C989" s="105" t="s">
        <v>1170</v>
      </c>
    </row>
    <row r="990" spans="1:3" ht="25.5">
      <c r="A990" s="314">
        <v>1149</v>
      </c>
      <c r="B990" s="288" t="s">
        <v>2095</v>
      </c>
      <c r="C990" s="288" t="s">
        <v>1096</v>
      </c>
    </row>
    <row r="991" spans="1:3" ht="12.75">
      <c r="A991" s="314">
        <v>1150</v>
      </c>
      <c r="B991" s="449" t="s">
        <v>2096</v>
      </c>
      <c r="C991" s="449" t="s">
        <v>1124</v>
      </c>
    </row>
    <row r="992" spans="1:3" ht="22.5">
      <c r="A992" s="314">
        <v>1151</v>
      </c>
      <c r="B992" s="282" t="s">
        <v>2097</v>
      </c>
      <c r="C992" s="282" t="s">
        <v>1086</v>
      </c>
    </row>
    <row r="993" spans="1:3" ht="12.75">
      <c r="A993" s="314">
        <v>1152</v>
      </c>
      <c r="B993" s="282" t="s">
        <v>2098</v>
      </c>
      <c r="C993" s="282" t="s">
        <v>1084</v>
      </c>
    </row>
    <row r="994" spans="1:3" ht="22.5">
      <c r="A994" s="314">
        <v>1153</v>
      </c>
      <c r="B994" s="282" t="s">
        <v>2099</v>
      </c>
      <c r="C994" s="282" t="s">
        <v>1085</v>
      </c>
    </row>
    <row r="995" spans="1:3" ht="12.75">
      <c r="A995" s="314">
        <v>1154</v>
      </c>
      <c r="B995" s="282" t="s">
        <v>2100</v>
      </c>
      <c r="C995" s="282" t="s">
        <v>1087</v>
      </c>
    </row>
    <row r="996" spans="1:3" ht="22.5">
      <c r="A996" s="314">
        <v>1155</v>
      </c>
      <c r="B996" s="282" t="s">
        <v>2101</v>
      </c>
      <c r="C996" s="282" t="s">
        <v>1088</v>
      </c>
    </row>
    <row r="997" spans="1:3" ht="22.5">
      <c r="A997" s="314">
        <v>1156</v>
      </c>
      <c r="B997" s="282" t="s">
        <v>2102</v>
      </c>
      <c r="C997" s="282" t="s">
        <v>1089</v>
      </c>
    </row>
    <row r="998" spans="1:3" ht="31.5">
      <c r="A998" s="314">
        <v>1157</v>
      </c>
      <c r="B998" s="291" t="s">
        <v>2103</v>
      </c>
      <c r="C998" s="291" t="s">
        <v>1090</v>
      </c>
    </row>
    <row r="999" spans="1:3" ht="25.5">
      <c r="A999" s="314">
        <v>1158</v>
      </c>
      <c r="B999" s="288" t="s">
        <v>2104</v>
      </c>
      <c r="C999" s="288" t="s">
        <v>1104</v>
      </c>
    </row>
    <row r="1000" spans="1:3" ht="12.75">
      <c r="A1000" s="314">
        <v>1159</v>
      </c>
      <c r="B1000" s="449" t="s">
        <v>2105</v>
      </c>
      <c r="C1000" s="449" t="s">
        <v>1180</v>
      </c>
    </row>
    <row r="1001" spans="1:3" ht="38.25">
      <c r="A1001" s="314">
        <v>1160</v>
      </c>
      <c r="B1001" s="438" t="s">
        <v>2106</v>
      </c>
      <c r="C1001" s="438" t="s">
        <v>1171</v>
      </c>
    </row>
    <row r="1002" spans="1:3" ht="51">
      <c r="A1002" s="314">
        <v>1161</v>
      </c>
      <c r="B1002" s="287" t="s">
        <v>2107</v>
      </c>
      <c r="C1002" s="287" t="s">
        <v>1227</v>
      </c>
    </row>
    <row r="1003" spans="1:3" ht="25.5">
      <c r="A1003" s="314" t="s">
        <v>1230</v>
      </c>
      <c r="B1003" s="274" t="s">
        <v>2108</v>
      </c>
      <c r="C1003" s="274" t="s">
        <v>1172</v>
      </c>
    </row>
    <row r="1004" spans="1:3" ht="25.5">
      <c r="A1004" s="314" t="s">
        <v>1230</v>
      </c>
      <c r="B1004" s="274" t="s">
        <v>2109</v>
      </c>
      <c r="C1004" s="274" t="s">
        <v>1106</v>
      </c>
    </row>
    <row r="1005" spans="1:3" ht="12.75">
      <c r="A1005" s="314" t="s">
        <v>1230</v>
      </c>
      <c r="B1005" s="361" t="s">
        <v>2110</v>
      </c>
      <c r="C1005" s="361" t="s">
        <v>1107</v>
      </c>
    </row>
    <row r="1006" spans="1:3" ht="45">
      <c r="A1006" s="314" t="s">
        <v>1230</v>
      </c>
      <c r="B1006" s="105" t="s">
        <v>2111</v>
      </c>
      <c r="C1006" s="105" t="s">
        <v>1173</v>
      </c>
    </row>
    <row r="1007" spans="1:3" ht="25.5">
      <c r="A1007" s="314">
        <v>1166</v>
      </c>
      <c r="B1007" s="274" t="s">
        <v>2112</v>
      </c>
      <c r="C1007" s="274" t="s">
        <v>1091</v>
      </c>
    </row>
    <row r="1008" spans="1:3" ht="56.25">
      <c r="A1008" s="314">
        <v>1167</v>
      </c>
      <c r="B1008" s="443" t="s">
        <v>2113</v>
      </c>
      <c r="C1008" s="443" t="s">
        <v>1228</v>
      </c>
    </row>
    <row r="1009" spans="1:3" ht="12.75">
      <c r="A1009" s="314">
        <v>1168</v>
      </c>
      <c r="B1009" s="538" t="s">
        <v>2114</v>
      </c>
      <c r="C1009" s="538" t="s">
        <v>1038</v>
      </c>
    </row>
    <row r="1010" spans="1:3" ht="12.75">
      <c r="A1010" s="314">
        <v>1169</v>
      </c>
      <c r="B1010" s="528" t="s">
        <v>2115</v>
      </c>
      <c r="C1010" s="528" t="s">
        <v>1129</v>
      </c>
    </row>
    <row r="1011" spans="1:3" ht="12.75">
      <c r="A1011" s="314">
        <v>1170</v>
      </c>
      <c r="B1011" s="245" t="s">
        <v>2116</v>
      </c>
      <c r="C1011" s="245" t="s">
        <v>1140</v>
      </c>
    </row>
    <row r="1012" spans="1:3" ht="12.75">
      <c r="A1012" s="314">
        <v>1171</v>
      </c>
      <c r="B1012" s="539" t="s">
        <v>2117</v>
      </c>
      <c r="C1012" s="539" t="s">
        <v>1072</v>
      </c>
    </row>
    <row r="1013" spans="1:3" ht="12.75">
      <c r="A1013" s="314">
        <v>1172</v>
      </c>
      <c r="B1013" s="539" t="s">
        <v>2118</v>
      </c>
      <c r="C1013" s="539" t="s">
        <v>1074</v>
      </c>
    </row>
    <row r="1014" spans="1:3" ht="12.75">
      <c r="A1014" s="314">
        <v>1173</v>
      </c>
      <c r="B1014" s="539" t="s">
        <v>2119</v>
      </c>
      <c r="C1014" s="539" t="s">
        <v>1073</v>
      </c>
    </row>
    <row r="1015" spans="1:3" ht="12.75">
      <c r="A1015" s="314">
        <v>1174</v>
      </c>
      <c r="B1015" s="539" t="s">
        <v>2120</v>
      </c>
      <c r="C1015" s="539" t="s">
        <v>1130</v>
      </c>
    </row>
    <row r="1016" spans="1:3" ht="12.75">
      <c r="A1016" s="314">
        <v>1175</v>
      </c>
      <c r="B1016" s="539" t="s">
        <v>2121</v>
      </c>
      <c r="C1016" s="539" t="s">
        <v>1131</v>
      </c>
    </row>
    <row r="1017" spans="1:3" ht="12.75">
      <c r="A1017" s="314">
        <v>1176</v>
      </c>
      <c r="B1017" s="528" t="s">
        <v>2122</v>
      </c>
      <c r="C1017" s="528" t="s">
        <v>1182</v>
      </c>
    </row>
    <row r="1018" spans="1:3" ht="25.5">
      <c r="A1018" s="444"/>
      <c r="B1018" s="444" t="s">
        <v>1252</v>
      </c>
      <c r="C1018" s="460"/>
    </row>
    <row r="1019" spans="1:3" ht="12.75">
      <c r="A1019" s="463">
        <v>1200</v>
      </c>
      <c r="B1019" s="451" t="s">
        <v>2123</v>
      </c>
      <c r="C1019" s="451" t="s">
        <v>1251</v>
      </c>
    </row>
    <row r="1020" spans="1:3" ht="25.5">
      <c r="A1020" s="463">
        <v>1201</v>
      </c>
      <c r="B1020" s="440" t="s">
        <v>2126</v>
      </c>
      <c r="C1020" s="440" t="s">
        <v>1235</v>
      </c>
    </row>
    <row r="1021" spans="1:3" ht="25.5">
      <c r="A1021" s="463">
        <v>1202</v>
      </c>
      <c r="B1021" s="300" t="s">
        <v>2127</v>
      </c>
      <c r="C1021" s="300" t="s">
        <v>1239</v>
      </c>
    </row>
    <row r="1022" spans="1:3" ht="12.75">
      <c r="A1022" s="463">
        <v>1203</v>
      </c>
      <c r="B1022" s="432" t="s">
        <v>1234</v>
      </c>
      <c r="C1022" s="432" t="s">
        <v>1234</v>
      </c>
    </row>
    <row r="1023" spans="1:3" ht="72">
      <c r="A1023" s="463">
        <v>1204</v>
      </c>
      <c r="B1023" s="459" t="s">
        <v>2128</v>
      </c>
      <c r="C1023" s="459" t="s">
        <v>1253</v>
      </c>
    </row>
    <row r="1024" spans="1:3" ht="38.25">
      <c r="A1024" s="463">
        <v>1205</v>
      </c>
      <c r="B1024" s="82" t="s">
        <v>2124</v>
      </c>
      <c r="C1024" s="82" t="s">
        <v>1242</v>
      </c>
    </row>
    <row r="1025" spans="1:3" ht="22.5">
      <c r="A1025" s="463">
        <v>1206</v>
      </c>
      <c r="B1025" s="434" t="s">
        <v>2129</v>
      </c>
      <c r="C1025" s="434" t="s">
        <v>1240</v>
      </c>
    </row>
    <row r="1026" spans="1:3" ht="31.5">
      <c r="A1026" s="463">
        <v>1207</v>
      </c>
      <c r="B1026" s="452" t="s">
        <v>2130</v>
      </c>
      <c r="C1026" s="452" t="s">
        <v>1245</v>
      </c>
    </row>
    <row r="1027" spans="1:3" ht="22.5">
      <c r="A1027" s="463">
        <v>1208</v>
      </c>
      <c r="B1027" s="105" t="s">
        <v>2132</v>
      </c>
      <c r="C1027" s="105" t="s">
        <v>1246</v>
      </c>
    </row>
    <row r="1028" spans="1:3" ht="22.5">
      <c r="A1028" s="463">
        <v>1209</v>
      </c>
      <c r="B1028" s="105" t="s">
        <v>2133</v>
      </c>
      <c r="C1028" s="105" t="s">
        <v>1236</v>
      </c>
    </row>
    <row r="1029" spans="1:3" ht="22.5">
      <c r="A1029" s="463">
        <v>1210</v>
      </c>
      <c r="B1029" s="105" t="s">
        <v>2133</v>
      </c>
      <c r="C1029" s="105" t="s">
        <v>1250</v>
      </c>
    </row>
    <row r="1030" spans="1:3" ht="33.75">
      <c r="A1030" s="463">
        <v>1211</v>
      </c>
      <c r="B1030" s="292" t="s">
        <v>2134</v>
      </c>
      <c r="C1030" s="292" t="s">
        <v>1237</v>
      </c>
    </row>
    <row r="1031" spans="1:3" ht="25.5">
      <c r="A1031" s="463">
        <v>1212</v>
      </c>
      <c r="B1031" s="274" t="s">
        <v>2135</v>
      </c>
      <c r="C1031" s="274" t="s">
        <v>1248</v>
      </c>
    </row>
    <row r="1032" spans="1:3" ht="12.75">
      <c r="A1032" s="463">
        <v>1213</v>
      </c>
      <c r="B1032" s="461" t="s">
        <v>2125</v>
      </c>
      <c r="C1032" s="461" t="s">
        <v>1243</v>
      </c>
    </row>
    <row r="1033" spans="1:3" ht="12.75">
      <c r="A1033" s="463">
        <v>1214</v>
      </c>
      <c r="B1033" s="458" t="s">
        <v>2136</v>
      </c>
      <c r="C1033" s="458" t="s">
        <v>1249</v>
      </c>
    </row>
    <row r="1034" spans="1:3" ht="12.75">
      <c r="A1034" s="463">
        <v>1215</v>
      </c>
      <c r="B1034" s="462" t="s">
        <v>2137</v>
      </c>
      <c r="C1034" s="462" t="s">
        <v>1247</v>
      </c>
    </row>
  </sheetData>
  <sheetProtection sheet="1" objects="1" scenarios="1" formatCells="0" formatColumns="0" formatRows="0" insertColumns="0" insertRows="0"/>
  <autoFilter ref="A1:C1034"/>
  <conditionalFormatting sqref="B1025">
    <cfRule type="expression" priority="189" dxfId="0" stopIfTrue="1">
      <formula>CONTR_CORSIAapplied=FALSE</formula>
    </cfRule>
  </conditionalFormatting>
  <conditionalFormatting sqref="B1025">
    <cfRule type="expression" priority="188" dxfId="0" stopIfTrue="1">
      <formula>CONTR_CORSIAapplied=FALSE</formula>
    </cfRule>
  </conditionalFormatting>
  <conditionalFormatting sqref="B1027">
    <cfRule type="expression" priority="187" dxfId="0" stopIfTrue="1">
      <formula>CONTR_CORSIAapplied=FALSE</formula>
    </cfRule>
  </conditionalFormatting>
  <conditionalFormatting sqref="B1028">
    <cfRule type="expression" priority="186" dxfId="0" stopIfTrue="1">
      <formula>CONTR_CORSIAapplied=FALSE</formula>
    </cfRule>
  </conditionalFormatting>
  <conditionalFormatting sqref="B1030">
    <cfRule type="expression" priority="184" dxfId="0" stopIfTrue="1">
      <formula>CONTR_CORSIAapplied=FALSE</formula>
    </cfRule>
  </conditionalFormatting>
  <conditionalFormatting sqref="B1031">
    <cfRule type="expression" priority="183" dxfId="0" stopIfTrue="1">
      <formula>CONTR_CORSIAapplied=FALSE</formula>
    </cfRule>
  </conditionalFormatting>
  <conditionalFormatting sqref="B112">
    <cfRule type="expression" priority="182" dxfId="19" stopIfTrue="1">
      <formula>(CNTR_PrimaryMP=1)</formula>
    </cfRule>
  </conditionalFormatting>
  <conditionalFormatting sqref="B119">
    <cfRule type="expression" priority="181" dxfId="19" stopIfTrue="1">
      <formula>IF(E116="",0,IF(E116="n/a",0,1))</formula>
    </cfRule>
  </conditionalFormatting>
  <conditionalFormatting sqref="B144">
    <cfRule type="expression" priority="179" dxfId="19" stopIfTrue="1">
      <formula>(CNTR_Commercial=3)</formula>
    </cfRule>
    <cfRule type="expression" priority="180" dxfId="91" stopIfTrue="1">
      <formula>(CNTR_Commercial=2)</formula>
    </cfRule>
  </conditionalFormatting>
  <conditionalFormatting sqref="B158">
    <cfRule type="expression" priority="178" dxfId="19" stopIfTrue="1">
      <formula>(CNTR_PrimaryMP=1)</formula>
    </cfRule>
  </conditionalFormatting>
  <conditionalFormatting sqref="B191">
    <cfRule type="expression" priority="177" dxfId="19" stopIfTrue="1">
      <formula>(CNTR_PrimaryMP=1)</formula>
    </cfRule>
  </conditionalFormatting>
  <conditionalFormatting sqref="B211">
    <cfRule type="expression" priority="176" dxfId="19" stopIfTrue="1">
      <formula>(CNTR_SmallEmitter=1)</formula>
    </cfRule>
  </conditionalFormatting>
  <conditionalFormatting sqref="B212">
    <cfRule type="expression" priority="175" dxfId="19" stopIfTrue="1">
      <formula>(CNTR_SmallEmitter=2)</formula>
    </cfRule>
  </conditionalFormatting>
  <conditionalFormatting sqref="B213">
    <cfRule type="expression" priority="174" dxfId="19" stopIfTrue="1">
      <formula>OR((CNTR_UseSmallEmTool=2),(CNTR_SmallEmitter=2))</formula>
    </cfRule>
  </conditionalFormatting>
  <conditionalFormatting sqref="B214">
    <cfRule type="expression" priority="173" dxfId="19" stopIfTrue="1">
      <formula>OR((CNTR_UseSmallEmTool=2),(CNTR_SmallEmitter=2))</formula>
    </cfRule>
  </conditionalFormatting>
  <conditionalFormatting sqref="B217">
    <cfRule type="expression" priority="172" dxfId="19" stopIfTrue="1">
      <formula>(CNTR_UseSmallEmTool=1)</formula>
    </cfRule>
  </conditionalFormatting>
  <conditionalFormatting sqref="B273">
    <cfRule type="expression" priority="171" dxfId="0" stopIfTrue="1">
      <formula>(CNTR_UseSmallEmTool=1)</formula>
    </cfRule>
  </conditionalFormatting>
  <conditionalFormatting sqref="B274">
    <cfRule type="expression" priority="170" dxfId="0" stopIfTrue="1">
      <formula>(CNTR_UseSmallEmTool=1)</formula>
    </cfRule>
  </conditionalFormatting>
  <conditionalFormatting sqref="B275">
    <cfRule type="expression" priority="169" dxfId="0" stopIfTrue="1">
      <formula>(CNTR_UseSmallEmTool=1)</formula>
    </cfRule>
  </conditionalFormatting>
  <conditionalFormatting sqref="B788">
    <cfRule type="expression" priority="168" dxfId="19" stopIfTrue="1">
      <formula>(CNTR_PrimaryMP=1)</formula>
    </cfRule>
  </conditionalFormatting>
  <conditionalFormatting sqref="B886">
    <cfRule type="expression" priority="167" dxfId="0" stopIfTrue="1">
      <formula>(CNTR_PrimaryMP=2)</formula>
    </cfRule>
  </conditionalFormatting>
  <conditionalFormatting sqref="B887">
    <cfRule type="expression" priority="166" dxfId="0" stopIfTrue="1">
      <formula>(CNTR_PrimaryMP=2)</formula>
    </cfRule>
  </conditionalFormatting>
  <conditionalFormatting sqref="B904">
    <cfRule type="expression" priority="165" dxfId="0" stopIfTrue="1">
      <formula>CONTR_CORSIAapplied=FALSE</formula>
    </cfRule>
  </conditionalFormatting>
  <conditionalFormatting sqref="B905">
    <cfRule type="expression" priority="164" dxfId="0" stopIfTrue="1">
      <formula>CONTR_CORSIAapplied=FALSE</formula>
    </cfRule>
  </conditionalFormatting>
  <conditionalFormatting sqref="B906">
    <cfRule type="expression" priority="163" dxfId="0" stopIfTrue="1">
      <formula>CONTR_CORSIAapplied=FALSE</formula>
    </cfRule>
  </conditionalFormatting>
  <conditionalFormatting sqref="B906">
    <cfRule type="expression" priority="162" dxfId="0" stopIfTrue="1">
      <formula>CONTR_CORSIAapplied=FALSE</formula>
    </cfRule>
  </conditionalFormatting>
  <conditionalFormatting sqref="B907">
    <cfRule type="expression" priority="161" dxfId="0" stopIfTrue="1">
      <formula>CONTR_CORSIAapplied=FALSE</formula>
    </cfRule>
  </conditionalFormatting>
  <conditionalFormatting sqref="B907">
    <cfRule type="expression" priority="160" dxfId="0" stopIfTrue="1">
      <formula>CONTR_CORSIAapplied=FALSE</formula>
    </cfRule>
  </conditionalFormatting>
  <conditionalFormatting sqref="B909">
    <cfRule type="expression" priority="159" dxfId="0" stopIfTrue="1">
      <formula>CONTR_CORSIAapplied=FALSE</formula>
    </cfRule>
  </conditionalFormatting>
  <conditionalFormatting sqref="B910">
    <cfRule type="expression" priority="158" dxfId="0" stopIfTrue="1">
      <formula>CONTR_CORSIAapplied=FALSE</formula>
    </cfRule>
  </conditionalFormatting>
  <conditionalFormatting sqref="B912">
    <cfRule type="expression" priority="157" dxfId="0" stopIfTrue="1">
      <formula>CONTR_CORSIAapplied=FALSE</formula>
    </cfRule>
  </conditionalFormatting>
  <conditionalFormatting sqref="B913">
    <cfRule type="expression" priority="156" dxfId="0" stopIfTrue="1">
      <formula>CONTR_CORSIAapplied=FALSE</formula>
    </cfRule>
  </conditionalFormatting>
  <conditionalFormatting sqref="B914">
    <cfRule type="expression" priority="155" dxfId="0" stopIfTrue="1">
      <formula>CONTR_CORSIAapplied=FALSE</formula>
    </cfRule>
  </conditionalFormatting>
  <conditionalFormatting sqref="B915">
    <cfRule type="expression" priority="154" dxfId="0" stopIfTrue="1">
      <formula>CONTR_CORSIAapplied=FALSE</formula>
    </cfRule>
  </conditionalFormatting>
  <conditionalFormatting sqref="B916">
    <cfRule type="expression" priority="153" dxfId="19" stopIfTrue="1">
      <formula>(CNTR_PrimaryMP=1)</formula>
    </cfRule>
  </conditionalFormatting>
  <conditionalFormatting sqref="B917">
    <cfRule type="expression" priority="152" dxfId="0" stopIfTrue="1">
      <formula>CONTR_CORSIAapplied=FALSE</formula>
    </cfRule>
  </conditionalFormatting>
  <conditionalFormatting sqref="B923">
    <cfRule type="expression" priority="151" dxfId="0" stopIfTrue="1">
      <formula>CONTR_CORSIAapplied=FALSE</formula>
    </cfRule>
  </conditionalFormatting>
  <conditionalFormatting sqref="B924">
    <cfRule type="expression" priority="150" dxfId="0" stopIfTrue="1">
      <formula>CONTR_CORSIAapplied=FALSE</formula>
    </cfRule>
  </conditionalFormatting>
  <conditionalFormatting sqref="B924">
    <cfRule type="expression" priority="149" dxfId="0" stopIfTrue="1">
      <formula>CONTR_CORSIAapplied=FALSE</formula>
    </cfRule>
  </conditionalFormatting>
  <conditionalFormatting sqref="B925">
    <cfRule type="expression" priority="148" dxfId="0" stopIfTrue="1">
      <formula>CONTR_CORSIAapplied=FALSE</formula>
    </cfRule>
  </conditionalFormatting>
  <conditionalFormatting sqref="B925">
    <cfRule type="expression" priority="147" dxfId="0" stopIfTrue="1">
      <formula>CONTR_CORSIAapplied=FALSE</formula>
    </cfRule>
  </conditionalFormatting>
  <conditionalFormatting sqref="B926">
    <cfRule type="expression" priority="146" dxfId="0" stopIfTrue="1">
      <formula>CONTR_CORSIAapplied=FALSE</formula>
    </cfRule>
  </conditionalFormatting>
  <conditionalFormatting sqref="B926">
    <cfRule type="expression" priority="145" dxfId="0" stopIfTrue="1">
      <formula>CONTR_CORSIAapplied=FALSE</formula>
    </cfRule>
  </conditionalFormatting>
  <conditionalFormatting sqref="B927">
    <cfRule type="expression" priority="144" dxfId="0" stopIfTrue="1">
      <formula>CONTR_CORSIAapplied=FALSE</formula>
    </cfRule>
  </conditionalFormatting>
  <conditionalFormatting sqref="B927">
    <cfRule type="expression" priority="143" dxfId="0" stopIfTrue="1">
      <formula>CONTR_CORSIAapplied=FALSE</formula>
    </cfRule>
  </conditionalFormatting>
  <conditionalFormatting sqref="B928">
    <cfRule type="expression" priority="142" dxfId="0" stopIfTrue="1">
      <formula>CONTR_CORSIAapplied=FALSE</formula>
    </cfRule>
  </conditionalFormatting>
  <conditionalFormatting sqref="B928">
    <cfRule type="expression" priority="141" dxfId="0" stopIfTrue="1">
      <formula>CONTR_CORSIAapplied=FALSE</formula>
    </cfRule>
  </conditionalFormatting>
  <conditionalFormatting sqref="B932">
    <cfRule type="expression" priority="140" dxfId="0" stopIfTrue="1">
      <formula>CONTR_CORSIAapplied=FALSE</formula>
    </cfRule>
  </conditionalFormatting>
  <conditionalFormatting sqref="B933">
    <cfRule type="expression" priority="139" dxfId="0" stopIfTrue="1">
      <formula>CONTR_CORSIAapplied=FALSE</formula>
    </cfRule>
  </conditionalFormatting>
  <conditionalFormatting sqref="B934">
    <cfRule type="expression" priority="138" dxfId="0" stopIfTrue="1">
      <formula>CONTR_CORSIAapplied=FALSE</formula>
    </cfRule>
  </conditionalFormatting>
  <conditionalFormatting sqref="B934">
    <cfRule type="expression" priority="137" dxfId="0" stopIfTrue="1">
      <formula>CONTR_CORSIAapplied=FALSE</formula>
    </cfRule>
  </conditionalFormatting>
  <conditionalFormatting sqref="B935">
    <cfRule type="expression" priority="136" dxfId="0" stopIfTrue="1">
      <formula>CONTR_CORSIAapplied=FALSE</formula>
    </cfRule>
  </conditionalFormatting>
  <conditionalFormatting sqref="B935">
    <cfRule type="expression" priority="135" dxfId="0" stopIfTrue="1">
      <formula>CONTR_CORSIAapplied=FALSE</formula>
    </cfRule>
  </conditionalFormatting>
  <conditionalFormatting sqref="B939">
    <cfRule type="expression" priority="134" dxfId="19" stopIfTrue="1">
      <formula>$O$167=FALSE</formula>
    </cfRule>
  </conditionalFormatting>
  <conditionalFormatting sqref="B940">
    <cfRule type="expression" priority="133" dxfId="19" stopIfTrue="1">
      <formula>(CNTR_Eligible28a6=2)</formula>
    </cfRule>
  </conditionalFormatting>
  <conditionalFormatting sqref="B941">
    <cfRule type="expression" priority="132" dxfId="19" stopIfTrue="1">
      <formula>(CNTR_Eligible28a6=2)</formula>
    </cfRule>
  </conditionalFormatting>
  <conditionalFormatting sqref="B942">
    <cfRule type="expression" priority="131" dxfId="19">
      <formula>CONTR5eGrey=TRUE</formula>
    </cfRule>
  </conditionalFormatting>
  <conditionalFormatting sqref="B943">
    <cfRule type="expression" priority="130" dxfId="19">
      <formula>CONTR5eGrey=TRUE</formula>
    </cfRule>
  </conditionalFormatting>
  <conditionalFormatting sqref="B944">
    <cfRule type="expression" priority="129" dxfId="19" stopIfTrue="1">
      <formula>CONTR5eGrey=TRUE</formula>
    </cfRule>
  </conditionalFormatting>
  <conditionalFormatting sqref="B946">
    <cfRule type="expression" priority="128" dxfId="0" stopIfTrue="1">
      <formula>CONTR_CORSIAapplied=FALSE</formula>
    </cfRule>
  </conditionalFormatting>
  <conditionalFormatting sqref="B947">
    <cfRule type="expression" priority="127" dxfId="0" stopIfTrue="1">
      <formula>CONTR_CORSIAapplied=FALSE</formula>
    </cfRule>
  </conditionalFormatting>
  <conditionalFormatting sqref="B948">
    <cfRule type="expression" priority="126" dxfId="0" stopIfTrue="1">
      <formula>CONTR_CORSIAapplied=FALSE</formula>
    </cfRule>
  </conditionalFormatting>
  <conditionalFormatting sqref="B949">
    <cfRule type="expression" priority="125" dxfId="0" stopIfTrue="1">
      <formula>CONTR_CORSIAapplied=FALSE</formula>
    </cfRule>
  </conditionalFormatting>
  <conditionalFormatting sqref="B950">
    <cfRule type="expression" priority="124" dxfId="0" stopIfTrue="1">
      <formula>CONTR_CORSIAapplied=FALSE</formula>
    </cfRule>
  </conditionalFormatting>
  <conditionalFormatting sqref="B951">
    <cfRule type="expression" priority="123" dxfId="0" stopIfTrue="1">
      <formula>CONTR_CORSIAapplied=FALSE</formula>
    </cfRule>
  </conditionalFormatting>
  <conditionalFormatting sqref="B952">
    <cfRule type="expression" priority="122" dxfId="0" stopIfTrue="1">
      <formula>CONTR_CORSIAapplied=FALSE</formula>
    </cfRule>
  </conditionalFormatting>
  <conditionalFormatting sqref="B953">
    <cfRule type="expression" priority="121" dxfId="0" stopIfTrue="1">
      <formula>CONTR_CORSIAapplied=FALSE</formula>
    </cfRule>
  </conditionalFormatting>
  <conditionalFormatting sqref="B954">
    <cfRule type="expression" priority="120" dxfId="0" stopIfTrue="1">
      <formula>CONTR_CORSIAapplied=FALSE</formula>
    </cfRule>
  </conditionalFormatting>
  <conditionalFormatting sqref="B955">
    <cfRule type="expression" priority="119" dxfId="0" stopIfTrue="1">
      <formula>CONTR_CORSIAapplied=FALSE</formula>
    </cfRule>
  </conditionalFormatting>
  <conditionalFormatting sqref="B956">
    <cfRule type="expression" priority="118" dxfId="0" stopIfTrue="1">
      <formula>CONTR_CORSIAapplied=FALSE</formula>
    </cfRule>
  </conditionalFormatting>
  <conditionalFormatting sqref="B957">
    <cfRule type="expression" priority="117" dxfId="0" stopIfTrue="1">
      <formula>CONTR_CORSIAapplied=FALSE</formula>
    </cfRule>
  </conditionalFormatting>
  <conditionalFormatting sqref="B958">
    <cfRule type="expression" priority="116" dxfId="0" stopIfTrue="1">
      <formula>CONTR_CORSIAapplied=FALSE</formula>
    </cfRule>
  </conditionalFormatting>
  <conditionalFormatting sqref="B959">
    <cfRule type="expression" priority="115" dxfId="0" stopIfTrue="1">
      <formula>CONTR_CORSIAapplied=FALSE</formula>
    </cfRule>
  </conditionalFormatting>
  <conditionalFormatting sqref="B960">
    <cfRule type="expression" priority="114" dxfId="0" stopIfTrue="1">
      <formula>CONTR_CORSIAapplied=FALSE</formula>
    </cfRule>
  </conditionalFormatting>
  <conditionalFormatting sqref="B961">
    <cfRule type="expression" priority="113" dxfId="0" stopIfTrue="1">
      <formula>CONTR_CORSIAapplied=FALSE</formula>
    </cfRule>
  </conditionalFormatting>
  <conditionalFormatting sqref="B962">
    <cfRule type="expression" priority="112" dxfId="0" stopIfTrue="1">
      <formula>CONTR_CORSIAapplied=FALSE</formula>
    </cfRule>
  </conditionalFormatting>
  <conditionalFormatting sqref="B963">
    <cfRule type="expression" priority="111" dxfId="0" stopIfTrue="1">
      <formula>CONTR_CORSIAapplied=FALSE</formula>
    </cfRule>
  </conditionalFormatting>
  <conditionalFormatting sqref="B964">
    <cfRule type="expression" priority="110" dxfId="0" stopIfTrue="1">
      <formula>CONTR_CORSIAapplied=FALSE</formula>
    </cfRule>
  </conditionalFormatting>
  <conditionalFormatting sqref="B965">
    <cfRule type="expression" priority="109" dxfId="0" stopIfTrue="1">
      <formula>CONTR_CORSIAapplied=FALSE</formula>
    </cfRule>
  </conditionalFormatting>
  <conditionalFormatting sqref="B966">
    <cfRule type="expression" priority="108" dxfId="0" stopIfTrue="1">
      <formula>CONTR_CORSIAapplied=FALSE</formula>
    </cfRule>
  </conditionalFormatting>
  <conditionalFormatting sqref="B968">
    <cfRule type="expression" priority="107" dxfId="19" stopIfTrue="1">
      <formula>(CNTR_UseSmallEmTool=1)</formula>
    </cfRule>
  </conditionalFormatting>
  <conditionalFormatting sqref="B980">
    <cfRule type="expression" priority="106" dxfId="18" stopIfTrue="1">
      <formula>CONTR_onlyCORSIA</formula>
    </cfRule>
  </conditionalFormatting>
  <conditionalFormatting sqref="B981">
    <cfRule type="expression" priority="105" dxfId="0" stopIfTrue="1">
      <formula>CONTR_CORSIAapplied=FALSE</formula>
    </cfRule>
  </conditionalFormatting>
  <conditionalFormatting sqref="B986">
    <cfRule type="expression" priority="104" dxfId="0" stopIfTrue="1">
      <formula>CONTR_CORSIAapplied=FALSE</formula>
    </cfRule>
  </conditionalFormatting>
  <conditionalFormatting sqref="B987">
    <cfRule type="expression" priority="103" dxfId="0" stopIfTrue="1">
      <formula>CONTR_CORSIAapplied=FALSE</formula>
    </cfRule>
  </conditionalFormatting>
  <conditionalFormatting sqref="B988">
    <cfRule type="expression" priority="102" dxfId="0" stopIfTrue="1">
      <formula>CONTR_CORSIAapplied=FALSE</formula>
    </cfRule>
  </conditionalFormatting>
  <conditionalFormatting sqref="B989">
    <cfRule type="expression" priority="101" dxfId="0" stopIfTrue="1">
      <formula>CONTR_CORSIAapplied=FALSE</formula>
    </cfRule>
  </conditionalFormatting>
  <conditionalFormatting sqref="B990">
    <cfRule type="expression" priority="100" dxfId="0" stopIfTrue="1">
      <formula>CONTR_CORSIAapplied=FALSE</formula>
    </cfRule>
  </conditionalFormatting>
  <conditionalFormatting sqref="B1003">
    <cfRule type="expression" priority="99" dxfId="0" stopIfTrue="1">
      <formula>CONTR_CORSIAapplied=FALSE</formula>
    </cfRule>
  </conditionalFormatting>
  <conditionalFormatting sqref="B1004">
    <cfRule type="expression" priority="98" dxfId="0" stopIfTrue="1">
      <formula>CONTR_CORSIAapplied=FALSE</formula>
    </cfRule>
  </conditionalFormatting>
  <conditionalFormatting sqref="B1005">
    <cfRule type="expression" priority="97" dxfId="0" stopIfTrue="1">
      <formula>CONTR_CORSIAapplied=FALSE</formula>
    </cfRule>
  </conditionalFormatting>
  <conditionalFormatting sqref="B1006">
    <cfRule type="expression" priority="96" dxfId="0" stopIfTrue="1">
      <formula>CONTR_CORSIAapplied=FALSE</formula>
    </cfRule>
  </conditionalFormatting>
  <conditionalFormatting sqref="C112">
    <cfRule type="expression" priority="95" dxfId="19" stopIfTrue="1">
      <formula>(CNTR_PrimaryMP=1)</formula>
    </cfRule>
  </conditionalFormatting>
  <conditionalFormatting sqref="C119">
    <cfRule type="expression" priority="94" dxfId="19" stopIfTrue="1">
      <formula>IF(F116="",0,IF(F116="n/a",0,1))</formula>
    </cfRule>
  </conditionalFormatting>
  <conditionalFormatting sqref="C144">
    <cfRule type="expression" priority="92" dxfId="19" stopIfTrue="1">
      <formula>(CNTR_Commercial=3)</formula>
    </cfRule>
    <cfRule type="expression" priority="93" dxfId="91" stopIfTrue="1">
      <formula>(CNTR_Commercial=2)</formula>
    </cfRule>
  </conditionalFormatting>
  <conditionalFormatting sqref="C158">
    <cfRule type="expression" priority="91" dxfId="19" stopIfTrue="1">
      <formula>(CNTR_PrimaryMP=1)</formula>
    </cfRule>
  </conditionalFormatting>
  <conditionalFormatting sqref="C191">
    <cfRule type="expression" priority="90" dxfId="19" stopIfTrue="1">
      <formula>(CNTR_PrimaryMP=1)</formula>
    </cfRule>
  </conditionalFormatting>
  <conditionalFormatting sqref="C211">
    <cfRule type="expression" priority="89" dxfId="19" stopIfTrue="1">
      <formula>(CNTR_SmallEmitter=1)</formula>
    </cfRule>
  </conditionalFormatting>
  <conditionalFormatting sqref="C212">
    <cfRule type="expression" priority="88" dxfId="19" stopIfTrue="1">
      <formula>(CNTR_SmallEmitter=2)</formula>
    </cfRule>
  </conditionalFormatting>
  <conditionalFormatting sqref="C213">
    <cfRule type="expression" priority="87" dxfId="19" stopIfTrue="1">
      <formula>OR((CNTR_UseSmallEmTool=2),(CNTR_SmallEmitter=2))</formula>
    </cfRule>
  </conditionalFormatting>
  <conditionalFormatting sqref="C214">
    <cfRule type="expression" priority="86" dxfId="19" stopIfTrue="1">
      <formula>OR((CNTR_UseSmallEmTool=2),(CNTR_SmallEmitter=2))</formula>
    </cfRule>
  </conditionalFormatting>
  <conditionalFormatting sqref="C217">
    <cfRule type="expression" priority="85" dxfId="19" stopIfTrue="1">
      <formula>(CNTR_UseSmallEmTool=1)</formula>
    </cfRule>
  </conditionalFormatting>
  <conditionalFormatting sqref="C273">
    <cfRule type="expression" priority="84" dxfId="0" stopIfTrue="1">
      <formula>(CNTR_UseSmallEmTool=1)</formula>
    </cfRule>
  </conditionalFormatting>
  <conditionalFormatting sqref="C274">
    <cfRule type="expression" priority="83" dxfId="0" stopIfTrue="1">
      <formula>(CNTR_UseSmallEmTool=1)</formula>
    </cfRule>
  </conditionalFormatting>
  <conditionalFormatting sqref="C275">
    <cfRule type="expression" priority="82" dxfId="0" stopIfTrue="1">
      <formula>(CNTR_UseSmallEmTool=1)</formula>
    </cfRule>
  </conditionalFormatting>
  <conditionalFormatting sqref="C788">
    <cfRule type="expression" priority="81" dxfId="19" stopIfTrue="1">
      <formula>(CNTR_PrimaryMP=1)</formula>
    </cfRule>
  </conditionalFormatting>
  <conditionalFormatting sqref="C886">
    <cfRule type="expression" priority="80" dxfId="0" stopIfTrue="1">
      <formula>(CNTR_PrimaryMP=2)</formula>
    </cfRule>
  </conditionalFormatting>
  <conditionalFormatting sqref="C887">
    <cfRule type="expression" priority="79" dxfId="0" stopIfTrue="1">
      <formula>(CNTR_PrimaryMP=2)</formula>
    </cfRule>
  </conditionalFormatting>
  <conditionalFormatting sqref="C904">
    <cfRule type="expression" priority="78" dxfId="0" stopIfTrue="1">
      <formula>CONTR_CORSIAapplied=FALSE</formula>
    </cfRule>
  </conditionalFormatting>
  <conditionalFormatting sqref="C905">
    <cfRule type="expression" priority="77" dxfId="0" stopIfTrue="1">
      <formula>CONTR_CORSIAapplied=FALSE</formula>
    </cfRule>
  </conditionalFormatting>
  <conditionalFormatting sqref="C906">
    <cfRule type="expression" priority="76" dxfId="0" stopIfTrue="1">
      <formula>CONTR_CORSIAapplied=FALSE</formula>
    </cfRule>
  </conditionalFormatting>
  <conditionalFormatting sqref="C906">
    <cfRule type="expression" priority="75" dxfId="0" stopIfTrue="1">
      <formula>CONTR_CORSIAapplied=FALSE</formula>
    </cfRule>
  </conditionalFormatting>
  <conditionalFormatting sqref="C907">
    <cfRule type="expression" priority="74" dxfId="0" stopIfTrue="1">
      <formula>CONTR_CORSIAapplied=FALSE</formula>
    </cfRule>
  </conditionalFormatting>
  <conditionalFormatting sqref="C907">
    <cfRule type="expression" priority="73" dxfId="0" stopIfTrue="1">
      <formula>CONTR_CORSIAapplied=FALSE</formula>
    </cfRule>
  </conditionalFormatting>
  <conditionalFormatting sqref="C909">
    <cfRule type="expression" priority="72" dxfId="0" stopIfTrue="1">
      <formula>CONTR_CORSIAapplied=FALSE</formula>
    </cfRule>
  </conditionalFormatting>
  <conditionalFormatting sqref="C910">
    <cfRule type="expression" priority="71" dxfId="0" stopIfTrue="1">
      <formula>CONTR_CORSIAapplied=FALSE</formula>
    </cfRule>
  </conditionalFormatting>
  <conditionalFormatting sqref="C912">
    <cfRule type="expression" priority="70" dxfId="0" stopIfTrue="1">
      <formula>CONTR_CORSIAapplied=FALSE</formula>
    </cfRule>
  </conditionalFormatting>
  <conditionalFormatting sqref="C913">
    <cfRule type="expression" priority="69" dxfId="0" stopIfTrue="1">
      <formula>CONTR_CORSIAapplied=FALSE</formula>
    </cfRule>
  </conditionalFormatting>
  <conditionalFormatting sqref="C914">
    <cfRule type="expression" priority="68" dxfId="0" stopIfTrue="1">
      <formula>CONTR_CORSIAapplied=FALSE</formula>
    </cfRule>
  </conditionalFormatting>
  <conditionalFormatting sqref="C915">
    <cfRule type="expression" priority="67" dxfId="0" stopIfTrue="1">
      <formula>CONTR_CORSIAapplied=FALSE</formula>
    </cfRule>
  </conditionalFormatting>
  <conditionalFormatting sqref="C916">
    <cfRule type="expression" priority="66" dxfId="19" stopIfTrue="1">
      <formula>(CNTR_PrimaryMP=1)</formula>
    </cfRule>
  </conditionalFormatting>
  <conditionalFormatting sqref="C917">
    <cfRule type="expression" priority="65" dxfId="0" stopIfTrue="1">
      <formula>CONTR_CORSIAapplied=FALSE</formula>
    </cfRule>
  </conditionalFormatting>
  <conditionalFormatting sqref="C923">
    <cfRule type="expression" priority="64" dxfId="0" stopIfTrue="1">
      <formula>CONTR_CORSIAapplied=FALSE</formula>
    </cfRule>
  </conditionalFormatting>
  <conditionalFormatting sqref="C924">
    <cfRule type="expression" priority="63" dxfId="0" stopIfTrue="1">
      <formula>CONTR_CORSIAapplied=FALSE</formula>
    </cfRule>
  </conditionalFormatting>
  <conditionalFormatting sqref="C924">
    <cfRule type="expression" priority="62" dxfId="0" stopIfTrue="1">
      <formula>CONTR_CORSIAapplied=FALSE</formula>
    </cfRule>
  </conditionalFormatting>
  <conditionalFormatting sqref="C925">
    <cfRule type="expression" priority="61" dxfId="0" stopIfTrue="1">
      <formula>CONTR_CORSIAapplied=FALSE</formula>
    </cfRule>
  </conditionalFormatting>
  <conditionalFormatting sqref="C925">
    <cfRule type="expression" priority="60" dxfId="0" stopIfTrue="1">
      <formula>CONTR_CORSIAapplied=FALSE</formula>
    </cfRule>
  </conditionalFormatting>
  <conditionalFormatting sqref="C926">
    <cfRule type="expression" priority="59" dxfId="0" stopIfTrue="1">
      <formula>CONTR_CORSIAapplied=FALSE</formula>
    </cfRule>
  </conditionalFormatting>
  <conditionalFormatting sqref="C926">
    <cfRule type="expression" priority="58" dxfId="0" stopIfTrue="1">
      <formula>CONTR_CORSIAapplied=FALSE</formula>
    </cfRule>
  </conditionalFormatting>
  <conditionalFormatting sqref="C927">
    <cfRule type="expression" priority="57" dxfId="0" stopIfTrue="1">
      <formula>CONTR_CORSIAapplied=FALSE</formula>
    </cfRule>
  </conditionalFormatting>
  <conditionalFormatting sqref="C927">
    <cfRule type="expression" priority="56" dxfId="0" stopIfTrue="1">
      <formula>CONTR_CORSIAapplied=FALSE</formula>
    </cfRule>
  </conditionalFormatting>
  <conditionalFormatting sqref="C928">
    <cfRule type="expression" priority="55" dxfId="0" stopIfTrue="1">
      <formula>CONTR_CORSIAapplied=FALSE</formula>
    </cfRule>
  </conditionalFormatting>
  <conditionalFormatting sqref="C928">
    <cfRule type="expression" priority="54" dxfId="0" stopIfTrue="1">
      <formula>CONTR_CORSIAapplied=FALSE</formula>
    </cfRule>
  </conditionalFormatting>
  <conditionalFormatting sqref="C932">
    <cfRule type="expression" priority="53" dxfId="0" stopIfTrue="1">
      <formula>CONTR_CORSIAapplied=FALSE</formula>
    </cfRule>
  </conditionalFormatting>
  <conditionalFormatting sqref="C933">
    <cfRule type="expression" priority="52" dxfId="0" stopIfTrue="1">
      <formula>CONTR_CORSIAapplied=FALSE</formula>
    </cfRule>
  </conditionalFormatting>
  <conditionalFormatting sqref="C934">
    <cfRule type="expression" priority="51" dxfId="0" stopIfTrue="1">
      <formula>CONTR_CORSIAapplied=FALSE</formula>
    </cfRule>
  </conditionalFormatting>
  <conditionalFormatting sqref="C934">
    <cfRule type="expression" priority="50" dxfId="0" stopIfTrue="1">
      <formula>CONTR_CORSIAapplied=FALSE</formula>
    </cfRule>
  </conditionalFormatting>
  <conditionalFormatting sqref="C935">
    <cfRule type="expression" priority="49" dxfId="0" stopIfTrue="1">
      <formula>CONTR_CORSIAapplied=FALSE</formula>
    </cfRule>
  </conditionalFormatting>
  <conditionalFormatting sqref="C935">
    <cfRule type="expression" priority="48" dxfId="0" stopIfTrue="1">
      <formula>CONTR_CORSIAapplied=FALSE</formula>
    </cfRule>
  </conditionalFormatting>
  <conditionalFormatting sqref="C939">
    <cfRule type="expression" priority="47" dxfId="19" stopIfTrue="1">
      <formula>$O$167=FALSE</formula>
    </cfRule>
  </conditionalFormatting>
  <conditionalFormatting sqref="C940">
    <cfRule type="expression" priority="46" dxfId="19" stopIfTrue="1">
      <formula>(CNTR_Eligible28a6=2)</formula>
    </cfRule>
  </conditionalFormatting>
  <conditionalFormatting sqref="C941">
    <cfRule type="expression" priority="45" dxfId="19" stopIfTrue="1">
      <formula>(CNTR_Eligible28a6=2)</formula>
    </cfRule>
  </conditionalFormatting>
  <conditionalFormatting sqref="C942">
    <cfRule type="expression" priority="44" dxfId="19">
      <formula>CONTR5eGrey=TRUE</formula>
    </cfRule>
  </conditionalFormatting>
  <conditionalFormatting sqref="C943">
    <cfRule type="expression" priority="43" dxfId="19">
      <formula>CONTR5eGrey=TRUE</formula>
    </cfRule>
  </conditionalFormatting>
  <conditionalFormatting sqref="C944">
    <cfRule type="expression" priority="42" dxfId="19" stopIfTrue="1">
      <formula>CONTR5eGrey=TRUE</formula>
    </cfRule>
  </conditionalFormatting>
  <conditionalFormatting sqref="C946">
    <cfRule type="expression" priority="41" dxfId="0" stopIfTrue="1">
      <formula>CONTR_CORSIAapplied=FALSE</formula>
    </cfRule>
  </conditionalFormatting>
  <conditionalFormatting sqref="C947">
    <cfRule type="expression" priority="40" dxfId="0" stopIfTrue="1">
      <formula>CONTR_CORSIAapplied=FALSE</formula>
    </cfRule>
  </conditionalFormatting>
  <conditionalFormatting sqref="C948">
    <cfRule type="expression" priority="39" dxfId="0" stopIfTrue="1">
      <formula>CONTR_CORSIAapplied=FALSE</formula>
    </cfRule>
  </conditionalFormatting>
  <conditionalFormatting sqref="C949">
    <cfRule type="expression" priority="38" dxfId="0" stopIfTrue="1">
      <formula>CONTR_CORSIAapplied=FALSE</formula>
    </cfRule>
  </conditionalFormatting>
  <conditionalFormatting sqref="C950">
    <cfRule type="expression" priority="37" dxfId="0" stopIfTrue="1">
      <formula>CONTR_CORSIAapplied=FALSE</formula>
    </cfRule>
  </conditionalFormatting>
  <conditionalFormatting sqref="C951">
    <cfRule type="expression" priority="36" dxfId="0" stopIfTrue="1">
      <formula>CONTR_CORSIAapplied=FALSE</formula>
    </cfRule>
  </conditionalFormatting>
  <conditionalFormatting sqref="C952">
    <cfRule type="expression" priority="35" dxfId="0" stopIfTrue="1">
      <formula>CONTR_CORSIAapplied=FALSE</formula>
    </cfRule>
  </conditionalFormatting>
  <conditionalFormatting sqref="C953">
    <cfRule type="expression" priority="34" dxfId="0" stopIfTrue="1">
      <formula>CONTR_CORSIAapplied=FALSE</formula>
    </cfRule>
  </conditionalFormatting>
  <conditionalFormatting sqref="C954">
    <cfRule type="expression" priority="33" dxfId="0" stopIfTrue="1">
      <formula>CONTR_CORSIAapplied=FALSE</formula>
    </cfRule>
  </conditionalFormatting>
  <conditionalFormatting sqref="C955">
    <cfRule type="expression" priority="32" dxfId="0" stopIfTrue="1">
      <formula>CONTR_CORSIAapplied=FALSE</formula>
    </cfRule>
  </conditionalFormatting>
  <conditionalFormatting sqref="C956">
    <cfRule type="expression" priority="31" dxfId="0" stopIfTrue="1">
      <formula>CONTR_CORSIAapplied=FALSE</formula>
    </cfRule>
  </conditionalFormatting>
  <conditionalFormatting sqref="C957">
    <cfRule type="expression" priority="30" dxfId="0" stopIfTrue="1">
      <formula>CONTR_CORSIAapplied=FALSE</formula>
    </cfRule>
  </conditionalFormatting>
  <conditionalFormatting sqref="C958">
    <cfRule type="expression" priority="29" dxfId="0" stopIfTrue="1">
      <formula>CONTR_CORSIAapplied=FALSE</formula>
    </cfRule>
  </conditionalFormatting>
  <conditionalFormatting sqref="C959">
    <cfRule type="expression" priority="28" dxfId="0" stopIfTrue="1">
      <formula>CONTR_CORSIAapplied=FALSE</formula>
    </cfRule>
  </conditionalFormatting>
  <conditionalFormatting sqref="C960">
    <cfRule type="expression" priority="27" dxfId="0" stopIfTrue="1">
      <formula>CONTR_CORSIAapplied=FALSE</formula>
    </cfRule>
  </conditionalFormatting>
  <conditionalFormatting sqref="C961">
    <cfRule type="expression" priority="26" dxfId="0" stopIfTrue="1">
      <formula>CONTR_CORSIAapplied=FALSE</formula>
    </cfRule>
  </conditionalFormatting>
  <conditionalFormatting sqref="C962">
    <cfRule type="expression" priority="25" dxfId="0" stopIfTrue="1">
      <formula>CONTR_CORSIAapplied=FALSE</formula>
    </cfRule>
  </conditionalFormatting>
  <conditionalFormatting sqref="C963">
    <cfRule type="expression" priority="24" dxfId="0" stopIfTrue="1">
      <formula>CONTR_CORSIAapplied=FALSE</formula>
    </cfRule>
  </conditionalFormatting>
  <conditionalFormatting sqref="C964">
    <cfRule type="expression" priority="23" dxfId="0" stopIfTrue="1">
      <formula>CONTR_CORSIAapplied=FALSE</formula>
    </cfRule>
  </conditionalFormatting>
  <conditionalFormatting sqref="C965">
    <cfRule type="expression" priority="22" dxfId="0" stopIfTrue="1">
      <formula>CONTR_CORSIAapplied=FALSE</formula>
    </cfRule>
  </conditionalFormatting>
  <conditionalFormatting sqref="C966">
    <cfRule type="expression" priority="21" dxfId="0" stopIfTrue="1">
      <formula>CONTR_CORSIAapplied=FALSE</formula>
    </cfRule>
  </conditionalFormatting>
  <conditionalFormatting sqref="C968">
    <cfRule type="expression" priority="20" dxfId="19" stopIfTrue="1">
      <formula>(CNTR_UseSmallEmTool=1)</formula>
    </cfRule>
  </conditionalFormatting>
  <conditionalFormatting sqref="C980">
    <cfRule type="expression" priority="19" dxfId="18" stopIfTrue="1">
      <formula>CONTR_onlyCORSIA</formula>
    </cfRule>
  </conditionalFormatting>
  <conditionalFormatting sqref="C981">
    <cfRule type="expression" priority="18" dxfId="0" stopIfTrue="1">
      <formula>CONTR_CORSIAapplied=FALSE</formula>
    </cfRule>
  </conditionalFormatting>
  <conditionalFormatting sqref="C986">
    <cfRule type="expression" priority="17" dxfId="0" stopIfTrue="1">
      <formula>CONTR_CORSIAapplied=FALSE</formula>
    </cfRule>
  </conditionalFormatting>
  <conditionalFormatting sqref="C987">
    <cfRule type="expression" priority="16" dxfId="0" stopIfTrue="1">
      <formula>CONTR_CORSIAapplied=FALSE</formula>
    </cfRule>
  </conditionalFormatting>
  <conditionalFormatting sqref="C988">
    <cfRule type="expression" priority="15" dxfId="0" stopIfTrue="1">
      <formula>CONTR_CORSIAapplied=FALSE</formula>
    </cfRule>
  </conditionalFormatting>
  <conditionalFormatting sqref="C989">
    <cfRule type="expression" priority="14" dxfId="0" stopIfTrue="1">
      <formula>CONTR_CORSIAapplied=FALSE</formula>
    </cfRule>
  </conditionalFormatting>
  <conditionalFormatting sqref="C990">
    <cfRule type="expression" priority="13" dxfId="0" stopIfTrue="1">
      <formula>CONTR_CORSIAapplied=FALSE</formula>
    </cfRule>
  </conditionalFormatting>
  <conditionalFormatting sqref="C1003">
    <cfRule type="expression" priority="12" dxfId="0" stopIfTrue="1">
      <formula>CONTR_CORSIAapplied=FALSE</formula>
    </cfRule>
  </conditionalFormatting>
  <conditionalFormatting sqref="C1004">
    <cfRule type="expression" priority="11" dxfId="0" stopIfTrue="1">
      <formula>CONTR_CORSIAapplied=FALSE</formula>
    </cfRule>
  </conditionalFormatting>
  <conditionalFormatting sqref="C1005">
    <cfRule type="expression" priority="10" dxfId="0" stopIfTrue="1">
      <formula>CONTR_CORSIAapplied=FALSE</formula>
    </cfRule>
  </conditionalFormatting>
  <conditionalFormatting sqref="C1006">
    <cfRule type="expression" priority="9" dxfId="0" stopIfTrue="1">
      <formula>CONTR_CORSIAapplied=FALSE</formula>
    </cfRule>
  </conditionalFormatting>
  <conditionalFormatting sqref="C1025">
    <cfRule type="expression" priority="8" dxfId="0" stopIfTrue="1">
      <formula>CONTR_CORSIAapplied=FALSE</formula>
    </cfRule>
  </conditionalFormatting>
  <conditionalFormatting sqref="C1025">
    <cfRule type="expression" priority="7" dxfId="0" stopIfTrue="1">
      <formula>CONTR_CORSIAapplied=FALSE</formula>
    </cfRule>
  </conditionalFormatting>
  <conditionalFormatting sqref="C1027">
    <cfRule type="expression" priority="6" dxfId="0" stopIfTrue="1">
      <formula>CONTR_CORSIAapplied=FALSE</formula>
    </cfRule>
  </conditionalFormatting>
  <conditionalFormatting sqref="C1028">
    <cfRule type="expression" priority="5" dxfId="0" stopIfTrue="1">
      <formula>CONTR_CORSIAapplied=FALSE</formula>
    </cfRule>
  </conditionalFormatting>
  <conditionalFormatting sqref="C1029">
    <cfRule type="expression" priority="4" dxfId="0" stopIfTrue="1">
      <formula>CONTR_CORSIAapplied=FALSE</formula>
    </cfRule>
  </conditionalFormatting>
  <conditionalFormatting sqref="C1030">
    <cfRule type="expression" priority="3" dxfId="0" stopIfTrue="1">
      <formula>CONTR_CORSIAapplied=FALSE</formula>
    </cfRule>
  </conditionalFormatting>
  <conditionalFormatting sqref="C1031">
    <cfRule type="expression" priority="2" dxfId="0" stopIfTrue="1">
      <formula>CONTR_CORSIAapplied=FALSE</formula>
    </cfRule>
  </conditionalFormatting>
  <conditionalFormatting sqref="B1029">
    <cfRule type="expression" priority="1" dxfId="0" stopIfTrue="1">
      <formula>CONTR_CORSIAapplied=FALSE</formula>
    </cfRule>
  </conditionalFormatting>
  <hyperlinks>
    <hyperlink ref="B842" location="'Emission sources'!B89" display="Eligibility for simplified approaches"/>
    <hyperlink ref="B843" location="JUMP_6_CERTinfo" display="Additional information on CORSIA methodologies"/>
    <hyperlink ref="B844" location="JUMP_9_CORSIAeligibFuels" display="Monitoring of CORSIA eligible fuels claims"/>
    <hyperlink ref="B845" location="'Simplified calculation'!A1" display="Simplified calculation of CO2 emissions"/>
    <hyperlink ref="B850" r:id="rId1" display="http://ec.europa.eu/clima/documentation/ets/docs/decision_benchmarking_15_dec_en.pdf. "/>
    <hyperlink ref="B854" r:id="rId2" display="https://eur-lex.europa.eu/eli/reg/2012/601"/>
    <hyperlink ref="B857" r:id="rId3" display="http://data.europa.eu/eli/reg_impl/2018/2066/oj"/>
    <hyperlink ref="B862" r:id="rId4" display="https://www.icao.int/environmental-protection/CORSIA/Pages/default.aspx"/>
    <hyperlink ref="B871" r:id="rId5" display="https://ec.europa.eu/clima/sites/clima/files/ets/monitoring/docs/gd2_guidance_aircraft_en.pdf"/>
    <hyperlink ref="B916" location="JUMP_4i_Estimate" display="&lt;&lt;&lt; If you have chosen the t-km monitoring plan in section 2(c), click here to continue with section 4(i). &gt;&gt;&gt;"/>
    <hyperlink ref="B928" r:id="rId6" display="https://www.icao.int/environmental-protection/CORSIA/Pages/state-pairs.aspx"/>
    <hyperlink ref="B939" location="Calculation!A1" display="&lt;&lt;&lt; If you have ticked &quot;No&quot;, please continue directly to section 6. &gt;&gt;&gt;"/>
    <hyperlink ref="B944" location="JUMP_10_EUETS_SET" display="&lt;&lt;&lt; Click here to proceed to section 10 &quot;Simplified Calculation&quot; &gt;&gt;&gt;"/>
    <hyperlink ref="B945" location="JUMP_7_ActivityData" display="&lt;&lt;&lt; If you are not eligible or not intending to use the small emitter tool, proceed to section 7, except if you need to input data in section 6 related to CORSIA. &gt;&gt;&gt;"/>
    <hyperlink ref="B967" location="JUMP_7_ActivityData" display="&lt;&lt;&lt; If you are not eligible or not intending to use the small emitter tool, proceed to section 7. &gt;&gt;&gt;"/>
    <hyperlink ref="B968" location="'Simplified calculation'!A1" display="[go to Section 10 if eligible for simplified calculation]"/>
    <hyperlink ref="B991" location="JUMP_11_DataGaps" display="&lt;&lt;&lt; Click here to proceed to section 11 &quot;Data gaps&quot; &gt;&gt;&gt;"/>
    <hyperlink ref="B1000" location="Management!C10" display="&lt;&lt;&lt; Click here to proceed to section 11 &quot;Management Systems&quot; &gt;&gt;&gt;"/>
    <hyperlink ref="C842" location="'Emission sources'!B89" display="Eligibility for simplified approaches"/>
    <hyperlink ref="C843" location="JUMP_6_CERTinfo" display="Additional information on CORSIA methodologies"/>
    <hyperlink ref="C844" location="JUMP_9_CORSIAeligibFuels" display="Monitoring of CORSIA eligible fuels claims"/>
    <hyperlink ref="C845" location="'Simplified calculation'!A1" display="Simplified calculation of CO2 emissions"/>
    <hyperlink ref="C850" r:id="rId7" display="http://ec.europa.eu/clima/documentation/ets/docs/decision_benchmarking_15_dec_en.pdf. "/>
    <hyperlink ref="C854" r:id="rId8" display="https://eur-lex.europa.eu/eli/reg/2012/601"/>
    <hyperlink ref="C857" r:id="rId9" display="http://data.europa.eu/eli/reg_impl/2018/2066/oj"/>
    <hyperlink ref="C862" r:id="rId10" display="https://www.icao.int/environmental-protection/CORSIA/Pages/default.aspx"/>
    <hyperlink ref="C871" r:id="rId11" display="https://ec.europa.eu/clima/sites/clima/files/ets/monitoring/docs/gd2_guidance_aircraft_en.pdf"/>
    <hyperlink ref="C916" location="JUMP_4i_Estimate" display="&lt;&lt;&lt; If you have chosen the t-km monitoring plan in section 2(c), click here to continue with section 4(i). &gt;&gt;&gt;"/>
    <hyperlink ref="C928" r:id="rId12" display="https://www.icao.int/environmental-protection/CORSIA/Pages/state-pairs.aspx"/>
    <hyperlink ref="C939" location="Calculation!A1" display="&lt;&lt;&lt; If you have ticked &quot;No&quot;, please continue directly to section 6. &gt;&gt;&gt;"/>
    <hyperlink ref="C944" location="JUMP_10_EUETS_SET" display="&lt;&lt;&lt; Click here to proceed to section 10 &quot;Simplified Calculation&quot; &gt;&gt;&gt;"/>
    <hyperlink ref="C945" location="JUMP_7_ActivityData" display="&lt;&lt;&lt; If you are not eligible or not intending to use the small emitter tool, proceed to section 7, except if you need to input data in section 6 related to CORSIA. &gt;&gt;&gt;"/>
    <hyperlink ref="C967" location="JUMP_7_ActivityData" display="&lt;&lt;&lt; If you are not eligible or not intending to use the small emitter tool, proceed to section 7. &gt;&gt;&gt;"/>
    <hyperlink ref="C968" location="'Simplified calculation'!A1" display="[go to Section 10 if eligible for simplified calculation]"/>
    <hyperlink ref="C991" location="JUMP_11_DataGaps" display="&lt;&lt;&lt; Click here to proceed to section 11 &quot;Data gaps&quot; &gt;&gt;&gt;"/>
    <hyperlink ref="C1000" location="Management!C10" display="&lt;&lt;&lt; Click here to proceed to section 11 &quot;Management Systems&quot; &gt;&gt;&gt;"/>
    <hyperlink ref="C1020" location="JUMP_6_CERTinfo" display="Additional information on CORSIA methodologies"/>
    <hyperlink ref="C1022" r:id="rId13" display="https://eur-lex.europa.eu/eli/reg_del/2019/1603/oj"/>
  </hyperlinks>
  <printOptions/>
  <pageMargins left="0.7" right="0.7" top="0.787401575" bottom="0.787401575" header="0.3" footer="0.3"/>
  <pageSetup horizontalDpi="600" verticalDpi="600" orientation="portrait" paperSize="132" r:id="rId16"/>
  <headerFooter>
    <oddHeader>&amp;L&amp;F, &amp;A&amp;R&amp;D, &amp;T</oddHeader>
    <oddFooter>&amp;C&amp;P / &amp;N</oddFooter>
  </headerFooter>
  <legacyDrawing r:id="rId15"/>
</worksheet>
</file>

<file path=xl/worksheets/sheet13.xml><?xml version="1.0" encoding="utf-8"?>
<worksheet xmlns="http://schemas.openxmlformats.org/spreadsheetml/2006/main" xmlns:r="http://schemas.openxmlformats.org/officeDocument/2006/relationships">
  <sheetPr>
    <tabColor indexed="57"/>
    <pageSetUpPr fitToPage="1"/>
  </sheetPr>
  <dimension ref="A1:E107"/>
  <sheetViews>
    <sheetView zoomScalePageLayoutView="0" workbookViewId="0" topLeftCell="A1">
      <selection activeCell="A1" sqref="A1"/>
    </sheetView>
  </sheetViews>
  <sheetFormatPr defaultColWidth="11.421875" defaultRowHeight="12.75"/>
  <cols>
    <col min="1" max="1" width="17.140625" style="23" customWidth="1"/>
    <col min="2" max="2" width="34.7109375" style="23" customWidth="1"/>
    <col min="3" max="3" width="15.140625" style="23" customWidth="1"/>
    <col min="4" max="16384" width="11.421875" style="23" customWidth="1"/>
  </cols>
  <sheetData>
    <row r="1" ht="13.5" thickBot="1">
      <c r="A1" s="182" t="s">
        <v>35</v>
      </c>
    </row>
    <row r="2" spans="1:2" ht="13.5" thickBot="1">
      <c r="A2" s="249" t="s">
        <v>36</v>
      </c>
      <c r="B2" s="250" t="s">
        <v>1017</v>
      </c>
    </row>
    <row r="3" spans="1:5" ht="13.5" thickBot="1">
      <c r="A3" s="251" t="s">
        <v>34</v>
      </c>
      <c r="B3" s="252">
        <v>44006</v>
      </c>
      <c r="C3" s="253" t="str">
        <f>IF(ISNUMBER(MATCH(B3,A20:A45,0)),VLOOKUP(B3,A20:B45,2,FALSE),"---")</f>
        <v>MP ETS+CORSIA_COM_lt_240620.xls</v>
      </c>
      <c r="D3" s="254"/>
      <c r="E3" s="255"/>
    </row>
    <row r="4" spans="1:2" ht="12.75">
      <c r="A4" s="256" t="s">
        <v>47</v>
      </c>
      <c r="B4" s="257" t="s">
        <v>48</v>
      </c>
    </row>
    <row r="5" spans="1:2" ht="13.5" thickBot="1">
      <c r="A5" s="258" t="s">
        <v>38</v>
      </c>
      <c r="B5" s="259" t="s">
        <v>71</v>
      </c>
    </row>
    <row r="7" ht="12.75">
      <c r="A7" s="260" t="s">
        <v>37</v>
      </c>
    </row>
    <row r="8" spans="1:3" ht="12.75">
      <c r="A8" s="24" t="s">
        <v>43</v>
      </c>
      <c r="B8" s="24"/>
      <c r="C8" s="25" t="s">
        <v>39</v>
      </c>
    </row>
    <row r="9" spans="1:3" ht="12.75">
      <c r="A9" s="24" t="s">
        <v>44</v>
      </c>
      <c r="B9" s="24"/>
      <c r="C9" s="25" t="s">
        <v>40</v>
      </c>
    </row>
    <row r="10" spans="1:3" ht="12.75">
      <c r="A10" s="24" t="s">
        <v>45</v>
      </c>
      <c r="B10" s="24"/>
      <c r="C10" s="25" t="s">
        <v>41</v>
      </c>
    </row>
    <row r="11" spans="1:3" ht="12.75">
      <c r="A11" s="24" t="s">
        <v>46</v>
      </c>
      <c r="B11" s="24"/>
      <c r="C11" s="25" t="s">
        <v>42</v>
      </c>
    </row>
    <row r="12" spans="1:3" ht="12.75">
      <c r="A12" s="24" t="s">
        <v>834</v>
      </c>
      <c r="B12" s="24"/>
      <c r="C12" s="25" t="s">
        <v>835</v>
      </c>
    </row>
    <row r="13" spans="1:3" ht="12.75">
      <c r="A13" s="24" t="s">
        <v>836</v>
      </c>
      <c r="B13" s="24"/>
      <c r="C13" s="25" t="s">
        <v>837</v>
      </c>
    </row>
    <row r="14" spans="1:3" ht="12.75">
      <c r="A14" s="24" t="s">
        <v>838</v>
      </c>
      <c r="B14" s="24"/>
      <c r="C14" s="25" t="s">
        <v>839</v>
      </c>
    </row>
    <row r="15" spans="1:3" ht="12.75">
      <c r="A15" s="24" t="s">
        <v>1017</v>
      </c>
      <c r="B15" s="24"/>
      <c r="C15" s="25" t="s">
        <v>1018</v>
      </c>
    </row>
    <row r="16" spans="1:3" ht="12.75">
      <c r="A16" s="24"/>
      <c r="B16" s="24"/>
      <c r="C16" s="25"/>
    </row>
    <row r="17" spans="1:3" ht="12.75">
      <c r="A17" s="24"/>
      <c r="B17" s="24"/>
      <c r="C17" s="25"/>
    </row>
    <row r="18" ht="12.75">
      <c r="A18" s="81"/>
    </row>
    <row r="19" spans="1:3" ht="12.75">
      <c r="A19" s="182" t="s">
        <v>148</v>
      </c>
      <c r="B19" s="182" t="s">
        <v>95</v>
      </c>
      <c r="C19" s="182" t="s">
        <v>797</v>
      </c>
    </row>
    <row r="20" spans="1:4" ht="12.75">
      <c r="A20" s="261">
        <v>39941</v>
      </c>
      <c r="B20" s="262" t="str">
        <f>IF(ISBLANK($A20),"---",VLOOKUP($B$2,$A$8:$C$17,3,0)&amp;"_"&amp;VLOOKUP($B$4,$A$48:$B$80,2,0)&amp;"_"&amp;VLOOKUP($B$5,$A$83:$B$107,2,0)&amp;"_"&amp;TEXT(DAY($A20),"0#")&amp;TEXT(MONTH($A20),"0#")&amp;TEXT(YEAR($A20)-2000,"0#")&amp;".xls")</f>
        <v>MP ETS+CORSIA_COM_lt_080509.xls</v>
      </c>
      <c r="C20" s="262"/>
      <c r="D20" s="263"/>
    </row>
    <row r="21" spans="1:4" ht="12.75">
      <c r="A21" s="264">
        <v>39944</v>
      </c>
      <c r="B21" s="265" t="str">
        <f>IF(ISBLANK($A21),"---",VLOOKUP($B$2,$A$8:$C$17,3,0)&amp;"_"&amp;VLOOKUP($B$4,$A$48:$B$80,2,0)&amp;"_"&amp;VLOOKUP($B$5,$A$83:$B$107,2,0)&amp;"_"&amp;TEXT(DAY($A21),"0#")&amp;TEXT(MONTH($A21),"0#")&amp;TEXT(YEAR($A21)-2000,"0#")&amp;".xls")</f>
        <v>MP ETS+CORSIA_COM_lt_110509.xls</v>
      </c>
      <c r="C21" s="265" t="s">
        <v>798</v>
      </c>
      <c r="D21" s="266"/>
    </row>
    <row r="22" spans="1:4" ht="12.75">
      <c r="A22" s="264">
        <v>39952</v>
      </c>
      <c r="B22" s="265" t="str">
        <f>IF(ISBLANK($A22),"---",VLOOKUP($B$2,$A$8:$C$17,3,0)&amp;"_"&amp;VLOOKUP($B$4,$A$48:$B$80,2,0)&amp;"_"&amp;VLOOKUP($B$5,$A$83:$B$107,2,0)&amp;"_"&amp;TEXT(DAY($A22),"0#")&amp;TEXT(MONTH($A22),"0#")&amp;TEXT(YEAR($A22)-2000,"0#")&amp;".xls")</f>
        <v>MP ETS+CORSIA_COM_lt_190509.xls</v>
      </c>
      <c r="C22" s="265" t="s">
        <v>799</v>
      </c>
      <c r="D22" s="266"/>
    </row>
    <row r="23" spans="1:4" ht="12.75">
      <c r="A23" s="264">
        <v>39975</v>
      </c>
      <c r="B23" s="265" t="str">
        <f>IF(ISBLANK($A23),"---",VLOOKUP($B$2,$A$8:$C$17,3,0)&amp;"_"&amp;VLOOKUP($B$4,$A$48:$B$80,2,0)&amp;"_"&amp;VLOOKUP($B$5,$A$83:$B$107,2,0)&amp;"_"&amp;TEXT(DAY($A23),"0#")&amp;TEXT(MONTH($A23),"0#")&amp;TEXT(YEAR($A23)-2000,"0#")&amp;".xls")</f>
        <v>MP ETS+CORSIA_COM_lt_110609.xls</v>
      </c>
      <c r="C23" s="265" t="s">
        <v>208</v>
      </c>
      <c r="D23" s="266"/>
    </row>
    <row r="24" spans="1:4" ht="12.75">
      <c r="A24" s="264" t="s">
        <v>854</v>
      </c>
      <c r="B24" s="265"/>
      <c r="C24" s="265" t="s">
        <v>852</v>
      </c>
      <c r="D24" s="266"/>
    </row>
    <row r="25" spans="1:4" ht="12.75">
      <c r="A25" s="264">
        <v>40954</v>
      </c>
      <c r="B25" s="265"/>
      <c r="C25" s="265" t="s">
        <v>853</v>
      </c>
      <c r="D25" s="266"/>
    </row>
    <row r="26" spans="1:4" ht="12.75">
      <c r="A26" s="264">
        <v>41043</v>
      </c>
      <c r="B26" s="265" t="str">
        <f aca="true" t="shared" si="0" ref="B26:B45">IF(ISBLANK($A26),"---",VLOOKUP($B$2,$A$8:$C$17,3,0)&amp;"_"&amp;VLOOKUP($B$4,$A$48:$B$80,2,0)&amp;"_"&amp;VLOOKUP($B$5,$A$83:$B$107,2,0)&amp;"_"&amp;TEXT(DAY($A26),"0#")&amp;TEXT(MONTH($A26),"0#")&amp;TEXT(YEAR($A26)-2000,"0#")&amp;".xls")</f>
        <v>MP ETS+CORSIA_COM_lt_140512.xls</v>
      </c>
      <c r="C26" s="265" t="s">
        <v>919</v>
      </c>
      <c r="D26" s="266"/>
    </row>
    <row r="27" spans="1:4" ht="12.75">
      <c r="A27" s="264">
        <v>41045</v>
      </c>
      <c r="B27" s="265" t="str">
        <f t="shared" si="0"/>
        <v>MP ETS+CORSIA_COM_lt_160512.xls</v>
      </c>
      <c r="C27" s="265" t="s">
        <v>920</v>
      </c>
      <c r="D27" s="266"/>
    </row>
    <row r="28" spans="1:4" ht="12.75">
      <c r="A28" s="264">
        <v>41078</v>
      </c>
      <c r="B28" s="265" t="str">
        <f t="shared" si="0"/>
        <v>MP ETS+CORSIA_COM_lt_180612.xls</v>
      </c>
      <c r="C28" s="323" t="s">
        <v>921</v>
      </c>
      <c r="D28" s="266"/>
    </row>
    <row r="29" spans="1:4" ht="12.75">
      <c r="A29" s="264">
        <v>41094</v>
      </c>
      <c r="B29" s="265" t="str">
        <f t="shared" si="0"/>
        <v>MP ETS+CORSIA_COM_lt_040712.xls</v>
      </c>
      <c r="C29" s="323" t="s">
        <v>1008</v>
      </c>
      <c r="D29" s="266"/>
    </row>
    <row r="30" spans="1:4" ht="12.75">
      <c r="A30" s="264">
        <v>41098</v>
      </c>
      <c r="B30" s="265" t="str">
        <f t="shared" si="0"/>
        <v>MP ETS+CORSIA_COM_lt_080712.xls</v>
      </c>
      <c r="C30" s="265" t="s">
        <v>1011</v>
      </c>
      <c r="D30" s="266"/>
    </row>
    <row r="31" spans="1:4" ht="12.75">
      <c r="A31" s="264">
        <v>41101</v>
      </c>
      <c r="B31" s="265" t="str">
        <f t="shared" si="0"/>
        <v>MP ETS+CORSIA_COM_lt_110712.xls</v>
      </c>
      <c r="C31" s="265" t="s">
        <v>1013</v>
      </c>
      <c r="D31" s="266"/>
    </row>
    <row r="32" spans="1:4" ht="12.75">
      <c r="A32" s="264">
        <v>41106</v>
      </c>
      <c r="B32" s="265" t="str">
        <f t="shared" si="0"/>
        <v>MP ETS+CORSIA_COM_lt_160712.xls</v>
      </c>
      <c r="C32" s="265" t="s">
        <v>1014</v>
      </c>
      <c r="D32" s="266"/>
    </row>
    <row r="33" spans="1:4" ht="12.75">
      <c r="A33" s="264">
        <v>43398</v>
      </c>
      <c r="B33" s="265" t="str">
        <f t="shared" si="0"/>
        <v>MP ETS+CORSIA_COM_lt_251018.xls</v>
      </c>
      <c r="C33" s="323" t="s">
        <v>1109</v>
      </c>
      <c r="D33" s="266"/>
    </row>
    <row r="34" spans="1:4" ht="12.75">
      <c r="A34" s="264">
        <v>43451</v>
      </c>
      <c r="B34" s="265" t="str">
        <f t="shared" si="0"/>
        <v>MP ETS+CORSIA_COM_lt_171218.xls</v>
      </c>
      <c r="C34" s="323" t="s">
        <v>1179</v>
      </c>
      <c r="D34" s="266"/>
    </row>
    <row r="35" spans="1:4" ht="12.75">
      <c r="A35" s="264">
        <v>43481</v>
      </c>
      <c r="B35" s="265" t="str">
        <f t="shared" si="0"/>
        <v>MP ETS+CORSIA_COM_lt_160119.xls</v>
      </c>
      <c r="C35" s="265" t="s">
        <v>1223</v>
      </c>
      <c r="D35" s="266"/>
    </row>
    <row r="36" spans="1:4" ht="12.75">
      <c r="A36" s="264">
        <v>43969</v>
      </c>
      <c r="B36" s="265" t="str">
        <f t="shared" si="0"/>
        <v>MP ETS+CORSIA_COM_lt_180520.xls</v>
      </c>
      <c r="C36" s="323" t="s">
        <v>1238</v>
      </c>
      <c r="D36" s="266"/>
    </row>
    <row r="37" spans="1:4" ht="12.75">
      <c r="A37" s="264">
        <v>44006</v>
      </c>
      <c r="B37" s="265" t="str">
        <f t="shared" si="0"/>
        <v>MP ETS+CORSIA_COM_lt_240620.xls</v>
      </c>
      <c r="C37" s="323" t="s">
        <v>1244</v>
      </c>
      <c r="D37" s="266"/>
    </row>
    <row r="38" spans="1:4" ht="12.75">
      <c r="A38" s="264"/>
      <c r="B38" s="265" t="str">
        <f t="shared" si="0"/>
        <v>---</v>
      </c>
      <c r="C38" s="265"/>
      <c r="D38" s="266"/>
    </row>
    <row r="39" spans="1:4" ht="12.75">
      <c r="A39" s="264"/>
      <c r="B39" s="265" t="str">
        <f t="shared" si="0"/>
        <v>---</v>
      </c>
      <c r="C39" s="265"/>
      <c r="D39" s="266"/>
    </row>
    <row r="40" spans="1:4" ht="12.75">
      <c r="A40" s="264"/>
      <c r="B40" s="265" t="str">
        <f t="shared" si="0"/>
        <v>---</v>
      </c>
      <c r="C40" s="265"/>
      <c r="D40" s="266"/>
    </row>
    <row r="41" spans="1:4" ht="12.75">
      <c r="A41" s="264"/>
      <c r="B41" s="265" t="str">
        <f t="shared" si="0"/>
        <v>---</v>
      </c>
      <c r="C41" s="265"/>
      <c r="D41" s="266"/>
    </row>
    <row r="42" spans="1:4" ht="12.75">
      <c r="A42" s="264"/>
      <c r="B42" s="265" t="str">
        <f t="shared" si="0"/>
        <v>---</v>
      </c>
      <c r="C42" s="265"/>
      <c r="D42" s="266"/>
    </row>
    <row r="43" spans="1:4" ht="12.75">
      <c r="A43" s="264"/>
      <c r="B43" s="265" t="str">
        <f t="shared" si="0"/>
        <v>---</v>
      </c>
      <c r="C43" s="265"/>
      <c r="D43" s="266"/>
    </row>
    <row r="44" spans="1:4" ht="12.75">
      <c r="A44" s="264"/>
      <c r="B44" s="265" t="str">
        <f t="shared" si="0"/>
        <v>---</v>
      </c>
      <c r="C44" s="265"/>
      <c r="D44" s="266"/>
    </row>
    <row r="45" spans="1:4" ht="12.75">
      <c r="A45" s="267"/>
      <c r="B45" s="268" t="str">
        <f t="shared" si="0"/>
        <v>---</v>
      </c>
      <c r="C45" s="268"/>
      <c r="D45" s="269"/>
    </row>
    <row r="47" ht="12.75">
      <c r="A47" s="182" t="s">
        <v>47</v>
      </c>
    </row>
    <row r="48" spans="1:2" ht="12.75">
      <c r="A48" s="247" t="s">
        <v>48</v>
      </c>
      <c r="B48" s="247" t="s">
        <v>96</v>
      </c>
    </row>
    <row r="49" spans="1:2" ht="12.75">
      <c r="A49" s="247" t="s">
        <v>840</v>
      </c>
      <c r="B49" s="247" t="s">
        <v>841</v>
      </c>
    </row>
    <row r="50" spans="1:2" ht="12.75">
      <c r="A50" s="247" t="s">
        <v>308</v>
      </c>
      <c r="B50" s="247" t="s">
        <v>97</v>
      </c>
    </row>
    <row r="51" spans="1:2" ht="12.75">
      <c r="A51" s="247" t="s">
        <v>310</v>
      </c>
      <c r="B51" s="247" t="s">
        <v>98</v>
      </c>
    </row>
    <row r="52" spans="1:2" ht="12.75">
      <c r="A52" s="247" t="s">
        <v>313</v>
      </c>
      <c r="B52" s="247" t="s">
        <v>99</v>
      </c>
    </row>
    <row r="53" spans="1:2" ht="12.75">
      <c r="A53" s="247" t="s">
        <v>479</v>
      </c>
      <c r="B53" s="247" t="s">
        <v>842</v>
      </c>
    </row>
    <row r="54" spans="1:2" ht="12.75">
      <c r="A54" s="247" t="s">
        <v>315</v>
      </c>
      <c r="B54" s="247" t="s">
        <v>100</v>
      </c>
    </row>
    <row r="55" spans="1:2" ht="12.75">
      <c r="A55" s="445" t="s">
        <v>1241</v>
      </c>
      <c r="B55" s="247" t="s">
        <v>101</v>
      </c>
    </row>
    <row r="56" spans="1:2" ht="12.75">
      <c r="A56" s="247" t="s">
        <v>320</v>
      </c>
      <c r="B56" s="247" t="s">
        <v>102</v>
      </c>
    </row>
    <row r="57" spans="1:2" ht="12.75">
      <c r="A57" s="247" t="s">
        <v>323</v>
      </c>
      <c r="B57" s="247" t="s">
        <v>103</v>
      </c>
    </row>
    <row r="58" spans="1:2" ht="12.75">
      <c r="A58" s="247" t="s">
        <v>325</v>
      </c>
      <c r="B58" s="247" t="s">
        <v>104</v>
      </c>
    </row>
    <row r="59" spans="1:2" ht="12.75">
      <c r="A59" s="247" t="s">
        <v>327</v>
      </c>
      <c r="B59" s="247" t="s">
        <v>105</v>
      </c>
    </row>
    <row r="60" spans="1:2" ht="12.75">
      <c r="A60" s="247" t="s">
        <v>330</v>
      </c>
      <c r="B60" s="247" t="s">
        <v>106</v>
      </c>
    </row>
    <row r="61" spans="1:2" ht="12.75">
      <c r="A61" s="247" t="s">
        <v>332</v>
      </c>
      <c r="B61" s="247" t="s">
        <v>107</v>
      </c>
    </row>
    <row r="62" spans="1:2" ht="12.75">
      <c r="A62" s="247" t="s">
        <v>334</v>
      </c>
      <c r="B62" s="247" t="s">
        <v>108</v>
      </c>
    </row>
    <row r="63" spans="1:2" ht="12.75">
      <c r="A63" s="247" t="s">
        <v>536</v>
      </c>
      <c r="B63" s="247" t="s">
        <v>843</v>
      </c>
    </row>
    <row r="64" spans="1:2" ht="12.75">
      <c r="A64" s="247" t="s">
        <v>336</v>
      </c>
      <c r="B64" s="247" t="s">
        <v>109</v>
      </c>
    </row>
    <row r="65" spans="1:2" ht="12.75">
      <c r="A65" s="247" t="s">
        <v>338</v>
      </c>
      <c r="B65" s="247" t="s">
        <v>110</v>
      </c>
    </row>
    <row r="66" spans="1:2" ht="12.75">
      <c r="A66" s="247" t="s">
        <v>340</v>
      </c>
      <c r="B66" s="247" t="s">
        <v>111</v>
      </c>
    </row>
    <row r="67" spans="1:2" ht="12.75">
      <c r="A67" s="247" t="s">
        <v>556</v>
      </c>
      <c r="B67" s="247" t="s">
        <v>844</v>
      </c>
    </row>
    <row r="68" spans="1:2" ht="12.75">
      <c r="A68" s="247" t="s">
        <v>342</v>
      </c>
      <c r="B68" s="247" t="s">
        <v>112</v>
      </c>
    </row>
    <row r="69" spans="1:2" ht="12.75">
      <c r="A69" s="247" t="s">
        <v>344</v>
      </c>
      <c r="B69" s="247" t="s">
        <v>113</v>
      </c>
    </row>
    <row r="70" spans="1:2" ht="12.75">
      <c r="A70" s="247" t="s">
        <v>346</v>
      </c>
      <c r="B70" s="247" t="s">
        <v>114</v>
      </c>
    </row>
    <row r="71" spans="1:2" ht="12.75">
      <c r="A71" s="247" t="s">
        <v>349</v>
      </c>
      <c r="B71" s="247" t="s">
        <v>115</v>
      </c>
    </row>
    <row r="72" spans="1:2" ht="12.75">
      <c r="A72" s="247" t="s">
        <v>592</v>
      </c>
      <c r="B72" s="247" t="s">
        <v>845</v>
      </c>
    </row>
    <row r="73" spans="1:2" ht="12.75">
      <c r="A73" s="247" t="s">
        <v>352</v>
      </c>
      <c r="B73" s="247" t="s">
        <v>116</v>
      </c>
    </row>
    <row r="74" spans="1:2" ht="12.75">
      <c r="A74" s="247" t="s">
        <v>356</v>
      </c>
      <c r="B74" s="247" t="s">
        <v>117</v>
      </c>
    </row>
    <row r="75" spans="1:2" ht="12.75">
      <c r="A75" s="247" t="s">
        <v>359</v>
      </c>
      <c r="B75" s="247" t="s">
        <v>118</v>
      </c>
    </row>
    <row r="76" spans="1:2" ht="12.75">
      <c r="A76" s="247" t="s">
        <v>362</v>
      </c>
      <c r="B76" s="247" t="s">
        <v>119</v>
      </c>
    </row>
    <row r="77" spans="1:2" ht="12.75">
      <c r="A77" s="247" t="s">
        <v>364</v>
      </c>
      <c r="B77" s="247" t="s">
        <v>120</v>
      </c>
    </row>
    <row r="78" spans="1:2" ht="12.75">
      <c r="A78" s="247" t="s">
        <v>367</v>
      </c>
      <c r="B78" s="247" t="s">
        <v>121</v>
      </c>
    </row>
    <row r="79" spans="1:2" ht="12.75">
      <c r="A79" s="247" t="s">
        <v>369</v>
      </c>
      <c r="B79" s="247" t="s">
        <v>122</v>
      </c>
    </row>
    <row r="80" spans="1:2" ht="12.75">
      <c r="A80" s="247" t="s">
        <v>376</v>
      </c>
      <c r="B80" s="247" t="s">
        <v>123</v>
      </c>
    </row>
    <row r="82" ht="12.75">
      <c r="A82" s="89" t="s">
        <v>149</v>
      </c>
    </row>
    <row r="83" spans="1:2" ht="12.75">
      <c r="A83" s="248" t="s">
        <v>49</v>
      </c>
      <c r="B83" s="248" t="s">
        <v>50</v>
      </c>
    </row>
    <row r="84" spans="1:2" ht="12.75">
      <c r="A84" s="248" t="s">
        <v>51</v>
      </c>
      <c r="B84" s="248" t="s">
        <v>52</v>
      </c>
    </row>
    <row r="85" spans="1:2" ht="12.75">
      <c r="A85" s="248" t="s">
        <v>846</v>
      </c>
      <c r="B85" s="248" t="s">
        <v>847</v>
      </c>
    </row>
    <row r="86" spans="1:2" ht="12.75">
      <c r="A86" s="248" t="s">
        <v>53</v>
      </c>
      <c r="B86" s="248" t="s">
        <v>54</v>
      </c>
    </row>
    <row r="87" spans="1:2" ht="12.75">
      <c r="A87" s="248" t="s">
        <v>55</v>
      </c>
      <c r="B87" s="248" t="s">
        <v>56</v>
      </c>
    </row>
    <row r="88" spans="1:2" ht="12.75">
      <c r="A88" s="248" t="s">
        <v>57</v>
      </c>
      <c r="B88" s="248" t="s">
        <v>58</v>
      </c>
    </row>
    <row r="89" spans="1:2" ht="12.75">
      <c r="A89" s="248" t="s">
        <v>59</v>
      </c>
      <c r="B89" s="248" t="s">
        <v>60</v>
      </c>
    </row>
    <row r="90" spans="1:2" ht="12.75">
      <c r="A90" s="248" t="s">
        <v>61</v>
      </c>
      <c r="B90" s="248" t="s">
        <v>62</v>
      </c>
    </row>
    <row r="91" spans="1:2" ht="12.75">
      <c r="A91" s="248" t="s">
        <v>63</v>
      </c>
      <c r="B91" s="248" t="s">
        <v>64</v>
      </c>
    </row>
    <row r="92" spans="1:2" ht="12.75">
      <c r="A92" s="248" t="s">
        <v>65</v>
      </c>
      <c r="B92" s="248" t="s">
        <v>66</v>
      </c>
    </row>
    <row r="93" spans="1:2" ht="12.75">
      <c r="A93" s="248" t="s">
        <v>848</v>
      </c>
      <c r="B93" s="248" t="s">
        <v>849</v>
      </c>
    </row>
    <row r="94" spans="1:2" ht="12.75">
      <c r="A94" s="248" t="s">
        <v>67</v>
      </c>
      <c r="B94" s="248" t="s">
        <v>68</v>
      </c>
    </row>
    <row r="95" spans="1:2" ht="12.75">
      <c r="A95" s="248" t="s">
        <v>69</v>
      </c>
      <c r="B95" s="248" t="s">
        <v>70</v>
      </c>
    </row>
    <row r="96" spans="1:2" ht="12.75">
      <c r="A96" s="248" t="s">
        <v>71</v>
      </c>
      <c r="B96" s="248" t="s">
        <v>72</v>
      </c>
    </row>
    <row r="97" spans="1:2" ht="12.75">
      <c r="A97" s="248" t="s">
        <v>73</v>
      </c>
      <c r="B97" s="248" t="s">
        <v>74</v>
      </c>
    </row>
    <row r="98" spans="1:2" ht="12.75">
      <c r="A98" s="248" t="s">
        <v>75</v>
      </c>
      <c r="B98" s="248" t="s">
        <v>76</v>
      </c>
    </row>
    <row r="99" spans="1:2" ht="12.75">
      <c r="A99" s="248" t="s">
        <v>850</v>
      </c>
      <c r="B99" s="248" t="s">
        <v>851</v>
      </c>
    </row>
    <row r="100" spans="1:2" ht="12.75">
      <c r="A100" s="248" t="s">
        <v>77</v>
      </c>
      <c r="B100" s="248" t="s">
        <v>78</v>
      </c>
    </row>
    <row r="101" spans="1:2" ht="12.75">
      <c r="A101" s="248" t="s">
        <v>79</v>
      </c>
      <c r="B101" s="248" t="s">
        <v>80</v>
      </c>
    </row>
    <row r="102" spans="1:2" ht="12.75">
      <c r="A102" s="248" t="s">
        <v>83</v>
      </c>
      <c r="B102" s="248" t="s">
        <v>84</v>
      </c>
    </row>
    <row r="103" spans="1:2" ht="12.75">
      <c r="A103" s="248" t="s">
        <v>85</v>
      </c>
      <c r="B103" s="248" t="s">
        <v>86</v>
      </c>
    </row>
    <row r="104" spans="1:2" ht="12.75">
      <c r="A104" s="248" t="s">
        <v>87</v>
      </c>
      <c r="B104" s="248" t="s">
        <v>88</v>
      </c>
    </row>
    <row r="105" spans="1:2" ht="12.75">
      <c r="A105" s="248" t="s">
        <v>89</v>
      </c>
      <c r="B105" s="248" t="s">
        <v>90</v>
      </c>
    </row>
    <row r="106" spans="1:2" ht="12.75">
      <c r="A106" s="248" t="s">
        <v>91</v>
      </c>
      <c r="B106" s="248" t="s">
        <v>92</v>
      </c>
    </row>
    <row r="107" spans="1:2" ht="12.75">
      <c r="A107" s="248" t="s">
        <v>93</v>
      </c>
      <c r="B107" s="248" t="s">
        <v>94</v>
      </c>
    </row>
  </sheetData>
  <sheetProtection sheet="1" objects="1" scenarios="1" formatCells="0" formatColumns="0" formatRows="0" insertColumns="0" insertRows="0"/>
  <dataValidations count="4">
    <dataValidation type="list" allowBlank="1" showInputMessage="1" showErrorMessage="1" sqref="B2">
      <formula1>$A$8:$A$17</formula1>
    </dataValidation>
    <dataValidation type="list" allowBlank="1" showInputMessage="1" showErrorMessage="1" sqref="B3">
      <formula1>$A$20:$A$45</formula1>
    </dataValidation>
    <dataValidation type="list" allowBlank="1" showInputMessage="1" showErrorMessage="1" sqref="B4">
      <formula1>$A$48:$A$80</formula1>
    </dataValidation>
    <dataValidation type="list" allowBlank="1" showInputMessage="1" showErrorMessage="1" sqref="B5">
      <formula1>$A$83:$A$107</formula1>
    </dataValidation>
  </dataValidations>
  <printOptions/>
  <pageMargins left="0.787401575" right="0.787401575" top="0.984251969" bottom="0.984251969" header="0.5" footer="0.5"/>
  <pageSetup fitToHeight="1" fitToWidth="1" horizontalDpi="600" verticalDpi="600" orientation="portrait" paperSize="9" scale="61"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123"/>
  <sheetViews>
    <sheetView showGridLines="0" zoomScaleSheetLayoutView="100" zoomScalePageLayoutView="0" workbookViewId="0" topLeftCell="A1">
      <selection activeCell="A1" sqref="A1"/>
    </sheetView>
  </sheetViews>
  <sheetFormatPr defaultColWidth="11.421875" defaultRowHeight="12.75"/>
  <cols>
    <col min="1" max="1" width="5.421875" style="426" customWidth="1"/>
    <col min="2" max="2" width="7.28125" style="80" customWidth="1"/>
    <col min="3" max="3" width="21.140625" style="80" customWidth="1"/>
    <col min="4" max="11" width="11.7109375" style="80" customWidth="1"/>
    <col min="12" max="12" width="11.7109375" style="81" customWidth="1"/>
    <col min="13" max="13" width="5.421875" style="79" customWidth="1"/>
    <col min="14" max="16384" width="11.421875" style="80" customWidth="1"/>
  </cols>
  <sheetData>
    <row r="1" spans="1:13" s="23" customFormat="1" ht="4.5" customHeight="1">
      <c r="A1" s="273"/>
      <c r="B1" s="224"/>
      <c r="C1" s="109"/>
      <c r="D1" s="109"/>
      <c r="E1" s="109"/>
      <c r="F1" s="109"/>
      <c r="G1" s="109"/>
      <c r="H1" s="109"/>
      <c r="I1" s="109"/>
      <c r="J1" s="109"/>
      <c r="K1" s="109"/>
      <c r="M1" s="79"/>
    </row>
    <row r="3" spans="2:10" ht="18">
      <c r="B3" s="581" t="str">
        <f>Translations!$B$33</f>
        <v>GAIRĖS IR SĄLYGOS</v>
      </c>
      <c r="C3" s="581"/>
      <c r="D3" s="581"/>
      <c r="E3" s="581"/>
      <c r="F3" s="581"/>
      <c r="G3" s="581"/>
      <c r="H3" s="581"/>
      <c r="I3" s="581"/>
      <c r="J3" s="581"/>
    </row>
    <row r="4" spans="2:12" ht="12.75">
      <c r="B4" s="567"/>
      <c r="C4" s="567"/>
      <c r="D4" s="567"/>
      <c r="E4" s="567"/>
      <c r="F4" s="567"/>
      <c r="G4" s="567"/>
      <c r="H4" s="567"/>
      <c r="I4" s="567"/>
      <c r="J4" s="567"/>
      <c r="K4" s="567"/>
      <c r="L4" s="567"/>
    </row>
    <row r="5" spans="1:12" ht="12.75">
      <c r="A5" s="426" t="s">
        <v>1187</v>
      </c>
      <c r="B5" s="577" t="str">
        <f>Translations!$B$847</f>
        <v>Teisinis pagrindas</v>
      </c>
      <c r="C5" s="573"/>
      <c r="D5" s="573"/>
      <c r="E5" s="573"/>
      <c r="F5" s="573"/>
      <c r="G5" s="573"/>
      <c r="H5" s="573"/>
      <c r="I5" s="573"/>
      <c r="J5" s="573"/>
      <c r="K5" s="573"/>
      <c r="L5" s="573"/>
    </row>
    <row r="6" spans="1:12" ht="41.25" customHeight="1">
      <c r="A6" s="426">
        <v>1</v>
      </c>
      <c r="B6" s="566" t="str">
        <f>Translations!$B$848</f>
        <v>Direktyvoje 2003/87/EB reikalaujama, kad orlaivių naudotojai, įtraukti į ES apyvartinių taršos leidimų prekybos sistemą (ES ATLPS), vykdytų savo išmetamų ŠESD kiekio ir tonkilometrių duomenų stebėseną bei teiktų ataskaitas, taip pat, kad šios ataskaitos būtų patikrintos nepriklausomų ir akredituotų vertintojų.</v>
      </c>
      <c r="C6" s="567"/>
      <c r="D6" s="567"/>
      <c r="E6" s="567"/>
      <c r="F6" s="567"/>
      <c r="G6" s="567"/>
      <c r="H6" s="567"/>
      <c r="I6" s="567"/>
      <c r="J6" s="567"/>
      <c r="K6" s="567"/>
      <c r="L6" s="567"/>
    </row>
    <row r="7" spans="1:13" s="49" customFormat="1" ht="12.75" customHeight="1">
      <c r="A7" s="426"/>
      <c r="B7" s="568" t="str">
        <f>Translations!$B$849</f>
        <v>Direktyvą galima rasti čia:</v>
      </c>
      <c r="C7" s="568"/>
      <c r="D7" s="568"/>
      <c r="E7" s="568"/>
      <c r="F7" s="568"/>
      <c r="G7" s="568"/>
      <c r="H7" s="568"/>
      <c r="I7" s="568"/>
      <c r="J7" s="568"/>
      <c r="K7" s="568"/>
      <c r="L7" s="568"/>
      <c r="M7" s="53"/>
    </row>
    <row r="8" spans="1:13" s="49" customFormat="1" ht="12.75" customHeight="1">
      <c r="A8" s="427"/>
      <c r="B8" s="570" t="str">
        <f>Translations!$B$850</f>
        <v>https://eur-lex.europa.eu/legal-content/EN/TXT/?uri=CELEX:02003L0087-20180408</v>
      </c>
      <c r="C8" s="583"/>
      <c r="D8" s="583"/>
      <c r="E8" s="583"/>
      <c r="F8" s="583"/>
      <c r="G8" s="583"/>
      <c r="H8" s="583"/>
      <c r="I8" s="583"/>
      <c r="J8" s="583"/>
      <c r="K8" s="583"/>
      <c r="L8" s="583"/>
      <c r="M8" s="54"/>
    </row>
    <row r="9" spans="1:13" s="49" customFormat="1" ht="25.5" customHeight="1">
      <c r="A9" s="426">
        <v>2</v>
      </c>
      <c r="B9" s="568" t="str">
        <f>Translations!$B$851</f>
        <v>Pagal šios direktyvos 28c straipsnį Komisijos patvirtintame deleguotajame reglamente taip pat reikalaujama, kad tam tikri orlaivių naudotojai pateiktų duomenis CORSIA tikslais (TCAO „Tarptautinės aviacijos išmetamo anglies dioksido kiekio kompensavimo ir mažinimo sistema“).</v>
      </c>
      <c r="C9" s="568"/>
      <c r="D9" s="568"/>
      <c r="E9" s="568"/>
      <c r="F9" s="568"/>
      <c r="G9" s="568"/>
      <c r="H9" s="568"/>
      <c r="I9" s="568"/>
      <c r="J9" s="568"/>
      <c r="K9" s="568"/>
      <c r="L9" s="568"/>
      <c r="M9" s="53"/>
    </row>
    <row r="10" spans="1:13" s="49" customFormat="1" ht="12.75" customHeight="1">
      <c r="A10" s="426"/>
      <c r="B10" s="572" t="str">
        <f>Translations!$B$1021</f>
        <v>2019 m. liepos 18 d. Komisijos deleguotąjį reglamentą (ES) 2019/1603 (toliau - deleguotasis aktas) galima atsisiųsti iš</v>
      </c>
      <c r="C10" s="573"/>
      <c r="D10" s="573"/>
      <c r="E10" s="573"/>
      <c r="F10" s="573"/>
      <c r="G10" s="573"/>
      <c r="H10" s="573"/>
      <c r="I10" s="573"/>
      <c r="J10" s="573"/>
      <c r="K10" s="573"/>
      <c r="L10" s="573"/>
      <c r="M10" s="53"/>
    </row>
    <row r="11" spans="1:13" s="49" customFormat="1" ht="12.75" customHeight="1">
      <c r="A11" s="426"/>
      <c r="B11" s="570" t="str">
        <f>Translations!$B$1022</f>
        <v>https://eur-lex.europa.eu/eli/reg_del/2019/1603/oj</v>
      </c>
      <c r="C11" s="570"/>
      <c r="D11" s="570"/>
      <c r="E11" s="570"/>
      <c r="F11" s="570"/>
      <c r="G11" s="570"/>
      <c r="H11" s="570"/>
      <c r="I11" s="570"/>
      <c r="J11" s="570"/>
      <c r="K11" s="570"/>
      <c r="L11" s="571"/>
      <c r="M11" s="53"/>
    </row>
    <row r="12" spans="1:13" s="49" customFormat="1" ht="26.25" customHeight="1">
      <c r="A12" s="426">
        <v>3</v>
      </c>
      <c r="B12" s="568" t="str">
        <f>Translations!$B$37</f>
        <v>Stebėsenos ir ataskaitų reglamente (Komisijos reglamentas (ES) Nr. 601/2012) (toliau – „SAR“) išsamiau nustatyti stebėsenos ir atskaitų teikimo reikalavimai. SAR tekstą galima atsisiųsti iš</v>
      </c>
      <c r="C12" s="568"/>
      <c r="D12" s="568"/>
      <c r="E12" s="568"/>
      <c r="F12" s="568"/>
      <c r="G12" s="568"/>
      <c r="H12" s="568"/>
      <c r="I12" s="568"/>
      <c r="J12" s="568"/>
      <c r="K12" s="568"/>
      <c r="L12" s="568"/>
      <c r="M12" s="53"/>
    </row>
    <row r="13" spans="1:13" s="49" customFormat="1" ht="12.75" customHeight="1">
      <c r="A13" s="426"/>
      <c r="B13" s="570" t="str">
        <f>Translations!$B$854</f>
        <v>https://eur-lex.europa.eu/eli/reg/2012/601</v>
      </c>
      <c r="C13" s="570"/>
      <c r="D13" s="570"/>
      <c r="E13" s="570"/>
      <c r="F13" s="570"/>
      <c r="G13" s="570"/>
      <c r="H13" s="570"/>
      <c r="I13" s="570"/>
      <c r="J13" s="570"/>
      <c r="K13" s="570"/>
      <c r="L13" s="571"/>
      <c r="M13" s="53"/>
    </row>
    <row r="14" spans="1:13" s="49" customFormat="1" ht="38.25" customHeight="1">
      <c r="A14" s="426"/>
      <c r="B14" s="568" t="str">
        <f>Translations!$B$855</f>
        <v>Pažymima, kad SAR buvo peržiūrėtas 2018 m. gruodžio mėn. Kai kurie pakeitimai, įskaitant kai kuriuos, susijusius su šiuo šablonu, taikomi nuo 2019 m. sausio 1 d. Šiame šablone minimi straipsnių numeriai nurodo SAR versiją su pakeitimais, padarytais Reglamentu (ES) 2066/2018. Nuo 2021 m. sausio 1 d. Reglamentas (ES) 601/2012 bus panaikintas ir pakeistas Reglamentu (ES) 2066/2018.</v>
      </c>
      <c r="C14" s="568"/>
      <c r="D14" s="568"/>
      <c r="E14" s="568"/>
      <c r="F14" s="568"/>
      <c r="G14" s="568"/>
      <c r="H14" s="568"/>
      <c r="I14" s="568"/>
      <c r="J14" s="568"/>
      <c r="K14" s="568"/>
      <c r="L14" s="568"/>
      <c r="M14" s="53"/>
    </row>
    <row r="15" spans="1:13" s="49" customFormat="1" ht="25.5" customHeight="1">
      <c r="A15" s="426"/>
      <c r="B15" s="572" t="str">
        <f>Translations!$B$856</f>
        <v>Kai kurie straipsnių numeriai keičiasi pereinant prie naujojo SAR. Todėl nuo 2021 m. straipsnių numeriai turi būti skaitomi naudojant atitikties lentelę, pateiktą Reglamento (ES) 2066/2012 XI priede. Pastarąjį reglamentą (t. y. „naująjį SAR“) galima rasti čia:</v>
      </c>
      <c r="C15" s="573"/>
      <c r="D15" s="573"/>
      <c r="E15" s="573"/>
      <c r="F15" s="573"/>
      <c r="G15" s="573"/>
      <c r="H15" s="573"/>
      <c r="I15" s="573"/>
      <c r="J15" s="573"/>
      <c r="K15" s="573"/>
      <c r="L15" s="573"/>
      <c r="M15" s="53"/>
    </row>
    <row r="16" spans="1:13" s="49" customFormat="1" ht="12.75" customHeight="1">
      <c r="A16" s="426"/>
      <c r="B16" s="570" t="str">
        <f>Translations!$B$857</f>
        <v>http://data.europa.eu/eli/reg_impl/2018/2066/oj</v>
      </c>
      <c r="C16" s="583"/>
      <c r="D16" s="583"/>
      <c r="E16" s="583"/>
      <c r="F16" s="583"/>
      <c r="G16" s="583"/>
      <c r="H16" s="583"/>
      <c r="I16" s="583"/>
      <c r="J16" s="583"/>
      <c r="K16" s="583"/>
      <c r="L16" s="583"/>
      <c r="M16" s="53"/>
    </row>
    <row r="17" spans="1:13" s="49" customFormat="1" ht="12.75" customHeight="1">
      <c r="A17" s="426"/>
      <c r="B17" s="572"/>
      <c r="C17" s="573"/>
      <c r="D17" s="573"/>
      <c r="E17" s="573"/>
      <c r="F17" s="573"/>
      <c r="G17" s="573"/>
      <c r="H17" s="573"/>
      <c r="I17" s="573"/>
      <c r="J17" s="573"/>
      <c r="K17" s="573"/>
      <c r="L17" s="573"/>
      <c r="M17" s="53"/>
    </row>
    <row r="18" spans="1:13" s="49" customFormat="1" ht="12.75" customHeight="1">
      <c r="A18" s="426" t="s">
        <v>1189</v>
      </c>
      <c r="B18" s="564" t="str">
        <f>Translations!$B$858</f>
        <v>Informacija apie CORSIA</v>
      </c>
      <c r="C18" s="565"/>
      <c r="D18" s="565"/>
      <c r="E18" s="565"/>
      <c r="F18" s="565"/>
      <c r="G18" s="565"/>
      <c r="H18" s="565"/>
      <c r="I18" s="565"/>
      <c r="J18" s="565"/>
      <c r="K18" s="565"/>
      <c r="L18" s="565"/>
      <c r="M18" s="53"/>
    </row>
    <row r="19" spans="1:13" s="49" customFormat="1" ht="38.25" customHeight="1">
      <c r="A19" s="426"/>
      <c r="B19" s="572" t="str">
        <f>Translations!$B$859</f>
        <v>Kai šis šablonas nurodo „CORSIA taisykles“ arba „SARP“, turima omenyje „Tarptautiniai standartai ir rekomenduojama praktika, Aplinkos apsauga – Tarptautinės aviacijos išmetamo anglies dioksido kiekio kompensavimo ir mažinimo sistema (CORSIA) (Tarptautinės civilinės aviacijos konvencijos 16 priedas, IV tomas)".</v>
      </c>
      <c r="C19" s="582"/>
      <c r="D19" s="582"/>
      <c r="E19" s="582"/>
      <c r="F19" s="582"/>
      <c r="G19" s="582"/>
      <c r="H19" s="582"/>
      <c r="I19" s="582"/>
      <c r="J19" s="582"/>
      <c r="K19" s="582"/>
      <c r="L19" s="582"/>
      <c r="M19" s="53"/>
    </row>
    <row r="20" spans="1:13" s="49" customFormat="1" ht="25.5" customHeight="1">
      <c r="A20" s="426"/>
      <c r="B20" s="572" t="str">
        <f>Translations!$B$860</f>
        <v>SARP yra papildyti „Aplinkosaugos techniniu vadovu, IV tomu - Tarptautinės aviacijos išmetamo anglies dioksido kiekio kompensavimo ir mažinimo sistema (CORSIA)“ (Dok. 9501, nurodytas kaip ETM) ir kitais „TCAO CORSIA įgyvendinimo elementais“.</v>
      </c>
      <c r="C20" s="582"/>
      <c r="D20" s="582"/>
      <c r="E20" s="582"/>
      <c r="F20" s="582"/>
      <c r="G20" s="582"/>
      <c r="H20" s="582"/>
      <c r="I20" s="582"/>
      <c r="J20" s="582"/>
      <c r="K20" s="582"/>
      <c r="L20" s="582"/>
      <c r="M20" s="53"/>
    </row>
    <row r="21" spans="1:13" s="49" customFormat="1" ht="12.75" customHeight="1">
      <c r="A21" s="426"/>
      <c r="B21" s="572" t="str">
        <f>Translations!$B$861</f>
        <v>SARP, ETM ir visus įgyvendinimo elementus galima rasti šiuo adresu:</v>
      </c>
      <c r="C21" s="582"/>
      <c r="D21" s="582"/>
      <c r="E21" s="582"/>
      <c r="F21" s="582"/>
      <c r="G21" s="582"/>
      <c r="H21" s="582"/>
      <c r="I21" s="582"/>
      <c r="J21" s="582"/>
      <c r="K21" s="582"/>
      <c r="L21" s="582"/>
      <c r="M21" s="53"/>
    </row>
    <row r="22" spans="1:13" s="49" customFormat="1" ht="12.75" customHeight="1">
      <c r="A22" s="426"/>
      <c r="B22" s="570" t="str">
        <f>Translations!$B$862</f>
        <v>https://www.icao.int/environmental-protection/CORSIA/Pages/default.aspx</v>
      </c>
      <c r="C22" s="570"/>
      <c r="D22" s="570"/>
      <c r="E22" s="570"/>
      <c r="F22" s="570"/>
      <c r="G22" s="570"/>
      <c r="H22" s="570"/>
      <c r="I22" s="570"/>
      <c r="J22" s="570"/>
      <c r="K22" s="570"/>
      <c r="L22" s="571"/>
      <c r="M22" s="53"/>
    </row>
    <row r="23" spans="1:13" s="49" customFormat="1" ht="25.5" customHeight="1">
      <c r="A23" s="426"/>
      <c r="B23" s="572" t="str">
        <f>Translations!$B$863</f>
        <v>Laikantis SAR ir AVR nuostatų, teikiant ataskaitą apie išmetamų ŠESD kiekį reikia naudoti konkrečius ES šablonus, o ne SARP ir ETM esančius šablonus.</v>
      </c>
      <c r="C23" s="573"/>
      <c r="D23" s="573"/>
      <c r="E23" s="573"/>
      <c r="F23" s="573"/>
      <c r="G23" s="573"/>
      <c r="H23" s="573"/>
      <c r="I23" s="573"/>
      <c r="J23" s="573"/>
      <c r="K23" s="573"/>
      <c r="L23" s="573"/>
      <c r="M23" s="53"/>
    </row>
    <row r="24" spans="1:13" s="49" customFormat="1" ht="12.75" customHeight="1">
      <c r="A24" s="426"/>
      <c r="B24" s="300"/>
      <c r="C24" s="423"/>
      <c r="D24" s="423"/>
      <c r="E24" s="423"/>
      <c r="F24" s="423"/>
      <c r="G24" s="423"/>
      <c r="H24" s="423"/>
      <c r="I24" s="423"/>
      <c r="J24" s="423"/>
      <c r="K24" s="423"/>
      <c r="L24" s="423"/>
      <c r="M24" s="53"/>
    </row>
    <row r="25" spans="1:13" s="49" customFormat="1" ht="12.75" customHeight="1">
      <c r="A25" s="426" t="s">
        <v>1191</v>
      </c>
      <c r="B25" s="564" t="str">
        <f>Translations!$B$864</f>
        <v>Taikymo sritis ir aktualumas</v>
      </c>
      <c r="C25" s="565"/>
      <c r="D25" s="565"/>
      <c r="E25" s="565"/>
      <c r="F25" s="565"/>
      <c r="G25" s="565"/>
      <c r="H25" s="565"/>
      <c r="I25" s="565"/>
      <c r="J25" s="565"/>
      <c r="K25" s="565"/>
      <c r="L25" s="565"/>
      <c r="M25" s="53"/>
    </row>
    <row r="26" spans="1:13" s="49" customFormat="1" ht="42.75" customHeight="1">
      <c r="A26" s="426">
        <v>1</v>
      </c>
      <c r="B26" s="572" t="str">
        <f>Translations!$B$865</f>
        <v>Yra trys galimi atvejai, kuriais Jūs turite naudoti šį šabloną: (1) jei turite laikytis ES ATLPS reikalavimų, (2) jei turite laikytis CORSIA reikalavimų kaip orlaivio naudotojas iš EEE valstybės narės arba (3) jei taikomos abi sąlygos. Remiantis Jūsų pasirinkimais, šablonas nurodo, kurias skiltis turite užpildyti, papilkindamas tas skiltis, kurių pildyti Jums nereikia. Todėl ypatingai svarbu užpildyti šio šablono 2 dalies l–o punktus.</v>
      </c>
      <c r="C26" s="573"/>
      <c r="D26" s="573"/>
      <c r="E26" s="573"/>
      <c r="F26" s="573"/>
      <c r="G26" s="573"/>
      <c r="H26" s="573"/>
      <c r="I26" s="573"/>
      <c r="J26" s="573"/>
      <c r="K26" s="573"/>
      <c r="L26" s="573"/>
      <c r="M26" s="53"/>
    </row>
    <row r="27" spans="1:13" s="49" customFormat="1" ht="38.25" customHeight="1">
      <c r="A27" s="426">
        <v>2</v>
      </c>
      <c r="B27" s="572" t="str">
        <f>Translations!$B$866</f>
        <v>Orlaivių naudotojai, vykdantys aviacijos veiklą, nurodytą ES ATLPS direktyvos I priede, privalo laikytis ES ATLPS reikalavimų. Tačiau iki 2023 m. gruodžio mėn., kol laukiama galimos ES įstatymų leidėjų peržiūros, taikoma  vadinamoji „sumažinta taikymo sritis“. Be to, neįtraukiami šie orlaivių naudotojai:</v>
      </c>
      <c r="C27" s="573"/>
      <c r="D27" s="573"/>
      <c r="E27" s="573"/>
      <c r="F27" s="573"/>
      <c r="G27" s="573"/>
      <c r="H27" s="573"/>
      <c r="I27" s="573"/>
      <c r="J27" s="573"/>
      <c r="K27" s="573"/>
      <c r="L27" s="573"/>
      <c r="M27" s="53"/>
    </row>
    <row r="28" spans="1:13" s="49" customFormat="1" ht="25.5" customHeight="1">
      <c r="A28" s="426"/>
      <c r="B28" s="425" t="s">
        <v>1196</v>
      </c>
      <c r="C28" s="572" t="str">
        <f>Translations!$B$867</f>
        <v>Komerciniai oro transporto naudotojai, vykdantys mažiau nei 243 skrydžius per tris iš eilės keturių mėnesių laikotarpius arba vykdantys skrydžius, kurių bendras metinis išmetamų ŠESD kiekis yra mažiau nei 10 000 tonų per metus.</v>
      </c>
      <c r="D28" s="573"/>
      <c r="E28" s="573"/>
      <c r="F28" s="573"/>
      <c r="G28" s="573"/>
      <c r="H28" s="573"/>
      <c r="I28" s="573"/>
      <c r="J28" s="573"/>
      <c r="K28" s="573"/>
      <c r="L28" s="573"/>
      <c r="M28" s="53"/>
    </row>
    <row r="29" spans="1:13" s="49" customFormat="1" ht="12.75" customHeight="1">
      <c r="A29" s="426"/>
      <c r="B29" s="425" t="s">
        <v>1196</v>
      </c>
      <c r="C29" s="572" t="str">
        <f>Translations!$B$868</f>
        <v>Nekomerciniai oro transporto naudotojai, kurie išmeta mažiau nei 1 000 t CO2 per metus pagal „visą ES ATLPS taikymo sritį".</v>
      </c>
      <c r="D29" s="573"/>
      <c r="E29" s="573"/>
      <c r="F29" s="573"/>
      <c r="G29" s="573"/>
      <c r="H29" s="573"/>
      <c r="I29" s="573"/>
      <c r="J29" s="573"/>
      <c r="K29" s="573"/>
      <c r="L29" s="573"/>
      <c r="M29" s="53"/>
    </row>
    <row r="30" spans="1:13" s="49" customFormat="1" ht="25.5" customHeight="1">
      <c r="A30" s="426">
        <v>3</v>
      </c>
      <c r="B30" s="572" t="str">
        <f>Translations!$B$869</f>
        <v>Atkreipkite dėmesį, kad pagal ES ATLPS mažiesiems teršėjams taikomi tam tikri supaprastinti stebėsenos, ataskaitų teikimo ir patikros reikalavimai. Šis šablonas padeda nustatyti, ar Jums leidžiama naudoti supaprastintą tvarką (žr. šio šablono 5 skyrių).</v>
      </c>
      <c r="C30" s="573"/>
      <c r="D30" s="573"/>
      <c r="E30" s="573"/>
      <c r="F30" s="573"/>
      <c r="G30" s="573"/>
      <c r="H30" s="573"/>
      <c r="I30" s="573"/>
      <c r="J30" s="573"/>
      <c r="K30" s="573"/>
      <c r="L30" s="573"/>
      <c r="M30" s="53"/>
    </row>
    <row r="31" spans="1:13" s="49" customFormat="1" ht="25.5" customHeight="1">
      <c r="A31" s="426"/>
      <c r="B31" s="572" t="str">
        <f>Translations!$B$870</f>
        <v>Norėdami gauti daugiau informacijos, ypač apie „visą“ ir „sumažintą“ taikymo sritis ir supaprastintą tvarką, skaitykite SAR gairių dokumentą Nr. 2 „Bendrosios gairės orlaivių naudotojams“, kurį galima rasti čia:</v>
      </c>
      <c r="C31" s="572"/>
      <c r="D31" s="572"/>
      <c r="E31" s="572"/>
      <c r="F31" s="572"/>
      <c r="G31" s="572"/>
      <c r="H31" s="572"/>
      <c r="I31" s="572"/>
      <c r="J31" s="572"/>
      <c r="K31" s="572"/>
      <c r="L31" s="572"/>
      <c r="M31" s="53"/>
    </row>
    <row r="32" spans="1:13" s="49" customFormat="1" ht="15" customHeight="1">
      <c r="A32" s="426"/>
      <c r="B32" s="570" t="str">
        <f>Translations!$B$871</f>
        <v>https://ec.europa.eu/clima/sites/clima/files/ets/monitoring/docs/gd2_guidance_aircraft_en.pdf</v>
      </c>
      <c r="C32" s="570"/>
      <c r="D32" s="570"/>
      <c r="E32" s="570"/>
      <c r="F32" s="570"/>
      <c r="G32" s="570"/>
      <c r="H32" s="570"/>
      <c r="I32" s="570"/>
      <c r="J32" s="570"/>
      <c r="K32" s="570"/>
      <c r="L32" s="571"/>
      <c r="M32" s="53"/>
    </row>
    <row r="33" spans="1:13" s="49" customFormat="1" ht="51" customHeight="1">
      <c r="A33" s="426">
        <v>4</v>
      </c>
      <c r="B33" s="572" t="str">
        <f>Translations!$B$872</f>
        <v>Orlaivių naudotojams taikomas ataskaitų teikimas pagal CORSIA valstybei narei, jei jie turi tos valstybės narės išduotą oro vežėjo pažymėjimą (OVP) arba jų teisinės registracijos vieta yra toje valstybėje narėje (įskaitant tai valstybei narei priklausančias kolonijas ar teritorijas), jei jų metinis išmetamas CO2 kiekis yra didesnis nei 10 000 tonų naudojant lėktuvus (išskyrus sraigtasparnius), kurių didžiausia sertifikuota kilimo masė yra didesnė nei 5 700 kg ir kurie atlieka skrydžius tarp oro uostų, esančių skirtingose valstybėse.</v>
      </c>
      <c r="C33" s="572"/>
      <c r="D33" s="572"/>
      <c r="E33" s="572"/>
      <c r="F33" s="572"/>
      <c r="G33" s="572"/>
      <c r="H33" s="572"/>
      <c r="I33" s="572"/>
      <c r="J33" s="572"/>
      <c r="K33" s="572"/>
      <c r="L33" s="572"/>
      <c r="M33" s="53"/>
    </row>
    <row r="34" spans="1:13" s="49" customFormat="1" ht="12.75" customHeight="1">
      <c r="A34" s="426"/>
      <c r="B34" s="300"/>
      <c r="C34" s="424"/>
      <c r="D34" s="424"/>
      <c r="E34" s="424"/>
      <c r="F34" s="424"/>
      <c r="G34" s="424"/>
      <c r="H34" s="424"/>
      <c r="I34" s="424"/>
      <c r="J34" s="424"/>
      <c r="K34" s="424"/>
      <c r="L34" s="424"/>
      <c r="M34" s="53"/>
    </row>
    <row r="35" spans="1:13" s="49" customFormat="1" ht="12.75" customHeight="1">
      <c r="A35" s="426" t="s">
        <v>1193</v>
      </c>
      <c r="B35" s="564" t="str">
        <f>Translations!$B$873</f>
        <v>Šio šablono gairės</v>
      </c>
      <c r="C35" s="565"/>
      <c r="D35" s="565"/>
      <c r="E35" s="565"/>
      <c r="F35" s="565"/>
      <c r="G35" s="565"/>
      <c r="H35" s="565"/>
      <c r="I35" s="565"/>
      <c r="J35" s="565"/>
      <c r="K35" s="565"/>
      <c r="L35" s="565"/>
      <c r="M35" s="53"/>
    </row>
    <row r="36" spans="1:13" s="49" customFormat="1" ht="25.5" customHeight="1">
      <c r="A36" s="426">
        <v>1</v>
      </c>
      <c r="B36" s="568" t="str">
        <f>Translations!$B$39</f>
        <v>SAR 12 straipsnyje išdėstyti konkretūs reikalavimai dėl stebėsenos plano turinio ir stebėsenos plano bei atnaujinto stebėsenos plano pateikimo. 12 straipsnyje stebėsenos plano svarba apibrėžiama taip:</v>
      </c>
      <c r="C36" s="568"/>
      <c r="D36" s="568"/>
      <c r="E36" s="568"/>
      <c r="F36" s="568"/>
      <c r="G36" s="568"/>
      <c r="H36" s="568"/>
      <c r="I36" s="568"/>
      <c r="J36" s="568"/>
      <c r="K36" s="568"/>
      <c r="L36" s="568"/>
      <c r="M36" s="53"/>
    </row>
    <row r="37" spans="1:13" s="49" customFormat="1" ht="25.5" customHeight="1">
      <c r="A37" s="426"/>
      <c r="B37" s="569" t="str">
        <f>Translations!$B$40</f>
        <v>Stebėsenos planą sudaro visi išsamūs ir skaidrūs tam tikro įrenginio veiklos vykdytojo ar orlaivio naudotojo taikomos stebėsenos metodikos dokumentai ir jame pateikiami bent I priede nustatyti elementai.</v>
      </c>
      <c r="C37" s="569"/>
      <c r="D37" s="569"/>
      <c r="E37" s="569"/>
      <c r="F37" s="569"/>
      <c r="G37" s="569"/>
      <c r="H37" s="569"/>
      <c r="I37" s="569"/>
      <c r="J37" s="569"/>
      <c r="K37" s="569"/>
      <c r="L37" s="569"/>
      <c r="M37" s="53"/>
    </row>
    <row r="38" spans="1:13" s="49" customFormat="1" ht="12.75">
      <c r="A38" s="426"/>
      <c r="B38" s="568" t="str">
        <f>Translations!$B$41</f>
        <v>Be to, 74 straipsnio 1 dalyje teigiama:</v>
      </c>
      <c r="C38" s="568"/>
      <c r="D38" s="568"/>
      <c r="E38" s="568"/>
      <c r="F38" s="568"/>
      <c r="G38" s="568"/>
      <c r="H38" s="568"/>
      <c r="I38" s="568"/>
      <c r="J38" s="568"/>
      <c r="K38" s="568"/>
      <c r="L38" s="568"/>
      <c r="M38" s="53"/>
    </row>
    <row r="39" spans="1:13" s="49" customFormat="1" ht="67.5" customHeight="1">
      <c r="A39" s="426"/>
      <c r="B39" s="569" t="str">
        <f>Translations!$B$42</f>
        <v>Valstybės narės gali reikalauti, kad pateikdamas stebėsenos planus ir stebėsenos plano keitimus bei metines išmetamųjų ŠESD kiekio ataskaitas, tonkilometrių duomenų ataskaitas, patikros ataskaitas bei patobulinimo ataskaitas veiklos vykdytojas ir orlaivio naudotojas naudotų elektroninius šablonus ar tam tikrus failų formatus. 
Tokie valstybių narių nustatomi šablonai arba failų formatų specifikacijos apima bent tą informaciją, kuri numatyta Komisijos skelbiamuose elektroniniuose šablonuose arba failų formatų specifikacijose.</v>
      </c>
      <c r="C39" s="569"/>
      <c r="D39" s="569"/>
      <c r="E39" s="569"/>
      <c r="F39" s="569"/>
      <c r="G39" s="569"/>
      <c r="H39" s="569"/>
      <c r="I39" s="569"/>
      <c r="J39" s="569"/>
      <c r="K39" s="569"/>
      <c r="L39" s="569"/>
      <c r="M39" s="53"/>
    </row>
    <row r="40" spans="1:13" s="49" customFormat="1" ht="43.5" customHeight="1">
      <c r="A40" s="426">
        <v>2</v>
      </c>
      <c r="B40" s="568" t="str">
        <f>Translations!$B$43</f>
        <v>Šis failas yra minėtasis Europos Komisijos parengtas orlaivių naudotojų išmetamųjų teršalų stebėsenos plano šablonas, apimantis I priedo reikalavimus ir tam tikrus papildomus reikalavimus, kuriais siekiama palengvinti orlaivių naudotojui įrodyti atitiktį SAR. 
Dėl tam tikrų aplinkybių, kaip aprašyta pirmiau, jis gali būti šiek tiek pakeistas valstybės narės kompetentingos institucijos. </v>
      </c>
      <c r="C40" s="568"/>
      <c r="D40" s="568"/>
      <c r="E40" s="568"/>
      <c r="F40" s="568"/>
      <c r="G40" s="568"/>
      <c r="H40" s="568"/>
      <c r="I40" s="568"/>
      <c r="J40" s="568"/>
      <c r="K40" s="568"/>
      <c r="L40" s="568"/>
      <c r="M40" s="53"/>
    </row>
    <row r="41" spans="1:13" s="49" customFormat="1" ht="12.75" customHeight="1">
      <c r="A41" s="426">
        <v>3</v>
      </c>
      <c r="B41" s="572" t="str">
        <f>Translations!$B$874</f>
        <v>Vadovaujantis deleguotuoju aktu pagal ES ATLPS direktyvos 28c straipsnį, šis šablonas taip pat turi būti naudojamas teikiant CORSIA ataskaitas.</v>
      </c>
      <c r="C41" s="573"/>
      <c r="D41" s="573"/>
      <c r="E41" s="573"/>
      <c r="F41" s="573"/>
      <c r="G41" s="573"/>
      <c r="H41" s="573"/>
      <c r="I41" s="573"/>
      <c r="J41" s="573"/>
      <c r="K41" s="573"/>
      <c r="L41" s="573"/>
      <c r="M41" s="53"/>
    </row>
    <row r="42" spans="1:13" s="49" customFormat="1" ht="4.5" customHeight="1">
      <c r="A42" s="426"/>
      <c r="B42" s="300"/>
      <c r="C42" s="423"/>
      <c r="D42" s="423"/>
      <c r="E42" s="423"/>
      <c r="F42" s="423"/>
      <c r="G42" s="423"/>
      <c r="H42" s="423"/>
      <c r="I42" s="423"/>
      <c r="J42" s="423"/>
      <c r="K42" s="423"/>
      <c r="L42" s="423"/>
      <c r="M42" s="53"/>
    </row>
    <row r="43" spans="1:13" s="49" customFormat="1" ht="12.75" customHeight="1">
      <c r="A43" s="426">
        <v>4</v>
      </c>
      <c r="B43" s="568" t="str">
        <f>Translations!$B$832</f>
        <v>Šiame stebėsenos plano šablone išreikšta Komisijos tarnybų nuomonė jo paskelbimo metu. </v>
      </c>
      <c r="C43" s="568"/>
      <c r="D43" s="568"/>
      <c r="E43" s="568"/>
      <c r="F43" s="568"/>
      <c r="G43" s="568"/>
      <c r="H43" s="568"/>
      <c r="I43" s="568"/>
      <c r="J43" s="568"/>
      <c r="K43" s="568"/>
      <c r="L43" s="568"/>
      <c r="M43" s="53"/>
    </row>
    <row r="44" spans="1:13" s="49" customFormat="1" ht="57" customHeight="1">
      <c r="A44" s="426"/>
      <c r="B44" s="578" t="str">
        <f>Translations!$B$1023</f>
        <v>Tai yra nežymus šio šablono galutinio 2019 m. sausio 16 d. varianto, kurį Klimato kaitos komitetas patvirtino rašytiniu būdu 2019 m. sausio 11 d., atnaujinimas. Šio atnaujinimo data yra 2020 m. birželio 24 d.</v>
      </c>
      <c r="C44" s="579"/>
      <c r="D44" s="579"/>
      <c r="E44" s="579"/>
      <c r="F44" s="579"/>
      <c r="G44" s="579"/>
      <c r="H44" s="579"/>
      <c r="I44" s="579"/>
      <c r="J44" s="579"/>
      <c r="K44" s="579"/>
      <c r="L44" s="580"/>
      <c r="M44" s="53"/>
    </row>
    <row r="45" spans="1:13" s="49" customFormat="1" ht="4.5" customHeight="1">
      <c r="A45" s="426"/>
      <c r="B45" s="7"/>
      <c r="C45" s="7"/>
      <c r="D45" s="7"/>
      <c r="E45" s="7"/>
      <c r="F45" s="7"/>
      <c r="G45" s="7"/>
      <c r="H45" s="7"/>
      <c r="I45" s="7"/>
      <c r="J45" s="7"/>
      <c r="K45" s="7"/>
      <c r="L45" s="7"/>
      <c r="M45" s="53"/>
    </row>
    <row r="46" spans="1:13" s="49" customFormat="1" ht="12.75" customHeight="1">
      <c r="A46" s="426">
        <v>5</v>
      </c>
      <c r="B46" s="568" t="str">
        <f>Translations!$B$44</f>
        <v>Visi Komisijos rekomendaciniai dokumentai dėl Stebėsenos ir ataskaitų reglamento pateikiami tinklalapyje:</v>
      </c>
      <c r="C46" s="568"/>
      <c r="D46" s="568"/>
      <c r="E46" s="568"/>
      <c r="F46" s="568"/>
      <c r="G46" s="568"/>
      <c r="H46" s="568"/>
      <c r="I46" s="568"/>
      <c r="J46" s="568"/>
      <c r="K46" s="568"/>
      <c r="L46" s="568"/>
      <c r="M46" s="53"/>
    </row>
    <row r="47" spans="1:13" s="49" customFormat="1" ht="12.75" customHeight="1">
      <c r="A47" s="426"/>
      <c r="B47" s="570" t="str">
        <f>Translations!$B$876</f>
        <v>https://ec.europa.eu/clima/policies/ets/monitoring_en#tab-0-1 </v>
      </c>
      <c r="C47" s="570"/>
      <c r="D47" s="570"/>
      <c r="E47" s="570"/>
      <c r="F47" s="570"/>
      <c r="G47" s="570"/>
      <c r="H47" s="570"/>
      <c r="I47" s="570"/>
      <c r="J47" s="570"/>
      <c r="K47" s="570"/>
      <c r="L47" s="571"/>
      <c r="M47" s="53"/>
    </row>
    <row r="48" spans="1:13" s="49" customFormat="1" ht="4.5" customHeight="1">
      <c r="A48" s="428"/>
      <c r="B48" s="50"/>
      <c r="C48" s="50"/>
      <c r="D48" s="50"/>
      <c r="E48" s="50"/>
      <c r="F48" s="50"/>
      <c r="G48" s="50"/>
      <c r="H48" s="50"/>
      <c r="I48" s="50"/>
      <c r="J48" s="50"/>
      <c r="K48" s="50"/>
      <c r="L48" s="51"/>
      <c r="M48" s="48"/>
    </row>
    <row r="49" spans="1:12" ht="38.25" customHeight="1">
      <c r="A49" s="426">
        <v>6</v>
      </c>
      <c r="B49" s="566" t="str">
        <f>Translations!$B$877</f>
        <v>Aviacijos ES ATLPS buvo išplėsta įtraukiant tris EEE ELPA valstybes: Islandiją, Lichtenšteiną ir Norvegiją. Tai reiškia, kad orlaivių naudotojai taip pat turi stebėti ir teikti ataskaitas apie savo išmetamų ŠESD kiekį ir tonkilometrių duomenis, vykdydami vidaus skrydžius EEE ELPA valstybėse, skrydžius tarp EEE ELPA valstybių ir skrydžius tarp EEE ELPA valstybių ir trečiųjų šalių.</v>
      </c>
      <c r="C49" s="567"/>
      <c r="D49" s="567"/>
      <c r="E49" s="567"/>
      <c r="F49" s="567"/>
      <c r="G49" s="567"/>
      <c r="H49" s="567"/>
      <c r="I49" s="567"/>
      <c r="J49" s="567"/>
      <c r="K49" s="567"/>
      <c r="L49" s="567"/>
    </row>
    <row r="50" spans="2:12" ht="25.5" customHeight="1">
      <c r="B50" s="577" t="str">
        <f>Translations!$B$1024</f>
        <v>Atitinkamai visos šiame šablone esančios nuorodos į valstybes nares turėtų būti aiškinamos kaip apimančios visas 30 EEE valstybių. EEE sudaro 27 ES valstybės narės, Islandija, Lichtenšteinas ir Norvegija.</v>
      </c>
      <c r="C50" s="577"/>
      <c r="D50" s="577"/>
      <c r="E50" s="577"/>
      <c r="F50" s="577"/>
      <c r="G50" s="577"/>
      <c r="H50" s="577"/>
      <c r="I50" s="577"/>
      <c r="J50" s="577"/>
      <c r="K50" s="577"/>
      <c r="L50" s="577"/>
    </row>
    <row r="51" spans="2:12" ht="12.75" customHeight="1">
      <c r="B51" s="82"/>
      <c r="C51" s="82"/>
      <c r="D51" s="82"/>
      <c r="E51" s="82"/>
      <c r="F51" s="82"/>
      <c r="G51" s="82"/>
      <c r="H51" s="82"/>
      <c r="I51" s="82"/>
      <c r="J51" s="82"/>
      <c r="K51" s="82"/>
      <c r="L51" s="82"/>
    </row>
    <row r="52" spans="1:13" s="83" customFormat="1" ht="15.75">
      <c r="A52" s="426">
        <v>7</v>
      </c>
      <c r="B52" s="608" t="str">
        <f>Translations!$B$48</f>
        <v>Prieš pradėdami naudotis šiuo failu, atlikite tokius veiksmus:</v>
      </c>
      <c r="C52" s="608"/>
      <c r="D52" s="608"/>
      <c r="E52" s="608"/>
      <c r="F52" s="608"/>
      <c r="G52" s="608"/>
      <c r="H52" s="608"/>
      <c r="I52" s="608"/>
      <c r="J52" s="608"/>
      <c r="K52" s="608"/>
      <c r="L52" s="608"/>
      <c r="M52" s="79"/>
    </row>
    <row r="53" spans="2:12" ht="42.75" customHeight="1">
      <c r="B53" s="84" t="s">
        <v>258</v>
      </c>
      <c r="C53" s="577" t="str">
        <f>Translations!$B$879</f>
        <v>Įsitikinkite, kad žinote, kuri valstybė narė yra atsakinga už Jūsų (orlaivio naudotojo, kuriam taikomas šis stebėsenos planas) administravimą. Kriterijai, apibrėžiantys ES ATLPS administruojančiąją valstybę narę, yra nustatyti ES ATLPS direktyvos 18 straipsnio a punkte. Kiekvieną orlaivio naudotoją administruojančių valstybių narių sąrašą galima rasti Komisijos tinklalapyje (žr. toliau).</v>
      </c>
      <c r="D53" s="567"/>
      <c r="E53" s="567"/>
      <c r="F53" s="567"/>
      <c r="G53" s="567"/>
      <c r="H53" s="567"/>
      <c r="I53" s="567"/>
      <c r="J53" s="567"/>
      <c r="K53" s="567"/>
      <c r="L53" s="567"/>
    </row>
    <row r="54" spans="2:12" ht="30" customHeight="1">
      <c r="B54" s="84"/>
      <c r="C54" s="577" t="str">
        <f>Translations!$B$880</f>
        <v>Jei nesate šiame sąraše, Jums vis tiek gali būti taikomas ataskaitų teikimas pagal CORSIA valstybei narei, remiantis prieš tai, III(4) punkte, nurodytais kriterijais.</v>
      </c>
      <c r="D54" s="567"/>
      <c r="E54" s="567"/>
      <c r="F54" s="567"/>
      <c r="G54" s="567"/>
      <c r="H54" s="567"/>
      <c r="I54" s="567"/>
      <c r="J54" s="567"/>
      <c r="K54" s="567"/>
      <c r="L54" s="567"/>
    </row>
    <row r="55" spans="2:12" ht="29.25" customHeight="1">
      <c r="B55" s="84" t="s">
        <v>261</v>
      </c>
      <c r="C55" s="567" t="str">
        <f>Translations!$B$50</f>
        <v>Nustatykite kompetentingą instituciją (KI), atsakingą už jūsų atvejį toje administruojančioje valstybėje narėje (vienoje valstybėje narėje gali būti daugiau negu viena KI). </v>
      </c>
      <c r="D55" s="567"/>
      <c r="E55" s="567"/>
      <c r="F55" s="567"/>
      <c r="G55" s="567"/>
      <c r="H55" s="567"/>
      <c r="I55" s="567"/>
      <c r="J55" s="567"/>
      <c r="K55" s="567"/>
      <c r="L55" s="567"/>
    </row>
    <row r="56" spans="2:12" ht="30.75" customHeight="1">
      <c r="B56" s="84" t="s">
        <v>299</v>
      </c>
      <c r="C56" s="567" t="str">
        <f>Translations!$B$51</f>
        <v>Pažiūrėkite KI tinklalapyje arba tiesiogiai susisiekite su KI ir sužinokite, ar turite reikiamą šablono versiją. Šablono versija yra aiškiai nurodyta šio failo pirmame puslapyje.</v>
      </c>
      <c r="D56" s="567"/>
      <c r="E56" s="567"/>
      <c r="F56" s="567"/>
      <c r="G56" s="567"/>
      <c r="H56" s="567"/>
      <c r="I56" s="567"/>
      <c r="J56" s="567"/>
      <c r="K56" s="567"/>
      <c r="L56" s="567"/>
    </row>
    <row r="57" spans="2:12" ht="29.25" customHeight="1">
      <c r="B57" s="84" t="s">
        <v>263</v>
      </c>
      <c r="C57" s="566" t="str">
        <f>Translations!$B$52</f>
        <v>Kai kurios valstybės narės gali reikalauti, kad naudotumėte kitą sistemą, pavyzdžiui, internetines formas, o ne elektronines lenteles. Pasitikrinkite, kokius reikalavimus kelia jus administruojanti valstybė narė. KI jums suteiks išsamesnės informacijos.</v>
      </c>
      <c r="D57" s="567"/>
      <c r="E57" s="567"/>
      <c r="F57" s="567"/>
      <c r="G57" s="567"/>
      <c r="H57" s="567"/>
      <c r="I57" s="567"/>
      <c r="J57" s="567"/>
      <c r="K57" s="567"/>
      <c r="L57" s="567"/>
    </row>
    <row r="58" spans="1:13" s="49" customFormat="1" ht="12.75">
      <c r="A58" s="428"/>
      <c r="B58" s="52" t="s">
        <v>264</v>
      </c>
      <c r="C58" s="568" t="str">
        <f>Translations!$B$53</f>
        <v>Atidžiai perskaitykite šio šablono pildymo instrukcijas.</v>
      </c>
      <c r="D58" s="568"/>
      <c r="E58" s="568"/>
      <c r="F58" s="568"/>
      <c r="G58" s="568"/>
      <c r="H58" s="568"/>
      <c r="I58" s="568"/>
      <c r="J58" s="568"/>
      <c r="K58" s="568"/>
      <c r="L58" s="568"/>
      <c r="M58" s="48"/>
    </row>
    <row r="59" spans="2:12" ht="12.75">
      <c r="B59" s="567"/>
      <c r="C59" s="567"/>
      <c r="D59" s="567"/>
      <c r="E59" s="567"/>
      <c r="F59" s="567"/>
      <c r="G59" s="567"/>
      <c r="H59" s="567"/>
      <c r="I59" s="567"/>
      <c r="J59" s="567"/>
      <c r="K59" s="567"/>
      <c r="L59" s="567"/>
    </row>
    <row r="60" spans="1:12" ht="15" customHeight="1">
      <c r="A60" s="426">
        <v>8</v>
      </c>
      <c r="B60" s="607" t="str">
        <f>Translations!$B$54</f>
        <v>Šis stebėsenos planas turi būti pateiktas jūsų kompetentingai institucijai šiuo adresu:</v>
      </c>
      <c r="C60" s="607"/>
      <c r="D60" s="607"/>
      <c r="E60" s="607"/>
      <c r="F60" s="607"/>
      <c r="G60" s="607"/>
      <c r="H60" s="607"/>
      <c r="I60" s="607"/>
      <c r="J60" s="607"/>
      <c r="K60" s="607"/>
      <c r="L60" s="607"/>
    </row>
    <row r="61" spans="2:12" ht="12.75">
      <c r="B61" s="86"/>
      <c r="C61" s="86"/>
      <c r="D61" s="86"/>
      <c r="E61" s="86"/>
      <c r="F61" s="86"/>
      <c r="G61" s="86"/>
      <c r="H61" s="86"/>
      <c r="I61" s="86"/>
      <c r="J61" s="86"/>
      <c r="K61" s="86"/>
      <c r="L61" s="87"/>
    </row>
    <row r="62" spans="2:12" ht="12.75">
      <c r="B62" s="86"/>
      <c r="C62" s="86"/>
      <c r="D62" s="86"/>
      <c r="E62" s="598" t="str">
        <f>Translations!$B$55</f>
        <v>Išsamų adresą pateikia valstybė narė.</v>
      </c>
      <c r="F62" s="599"/>
      <c r="G62" s="599"/>
      <c r="H62" s="600"/>
      <c r="I62" s="86"/>
      <c r="J62" s="86"/>
      <c r="K62" s="86"/>
      <c r="L62" s="87"/>
    </row>
    <row r="63" spans="2:12" ht="12.75">
      <c r="B63" s="86"/>
      <c r="C63" s="86"/>
      <c r="D63" s="86"/>
      <c r="E63" s="601"/>
      <c r="F63" s="602"/>
      <c r="G63" s="602"/>
      <c r="H63" s="603"/>
      <c r="I63" s="86"/>
      <c r="J63" s="86"/>
      <c r="K63" s="86"/>
      <c r="L63" s="87"/>
    </row>
    <row r="64" spans="2:12" ht="12.75">
      <c r="B64" s="86"/>
      <c r="C64" s="86"/>
      <c r="D64" s="86"/>
      <c r="E64" s="601"/>
      <c r="F64" s="602"/>
      <c r="G64" s="602"/>
      <c r="H64" s="603"/>
      <c r="I64" s="86"/>
      <c r="J64" s="86"/>
      <c r="K64" s="86"/>
      <c r="L64" s="87"/>
    </row>
    <row r="65" spans="2:12" ht="12.75">
      <c r="B65" s="86"/>
      <c r="D65" s="86"/>
      <c r="E65" s="601"/>
      <c r="F65" s="602"/>
      <c r="G65" s="602"/>
      <c r="H65" s="603"/>
      <c r="I65" s="86"/>
      <c r="J65" s="86"/>
      <c r="K65" s="86"/>
      <c r="L65" s="87"/>
    </row>
    <row r="66" spans="2:12" ht="12.75">
      <c r="B66" s="86"/>
      <c r="C66" s="86"/>
      <c r="D66" s="86"/>
      <c r="E66" s="601"/>
      <c r="F66" s="602"/>
      <c r="G66" s="602"/>
      <c r="H66" s="603"/>
      <c r="I66" s="86"/>
      <c r="J66" s="86"/>
      <c r="K66" s="86"/>
      <c r="L66" s="87"/>
    </row>
    <row r="67" spans="2:12" ht="12.75">
      <c r="B67" s="86"/>
      <c r="C67" s="86"/>
      <c r="D67" s="86"/>
      <c r="E67" s="601"/>
      <c r="F67" s="602"/>
      <c r="G67" s="602"/>
      <c r="H67" s="603"/>
      <c r="I67" s="86"/>
      <c r="J67" s="86"/>
      <c r="K67" s="86"/>
      <c r="L67" s="87"/>
    </row>
    <row r="68" spans="2:12" ht="12.75">
      <c r="B68" s="86"/>
      <c r="C68" s="86"/>
      <c r="D68" s="86"/>
      <c r="E68" s="601"/>
      <c r="F68" s="602"/>
      <c r="G68" s="602"/>
      <c r="H68" s="603"/>
      <c r="I68" s="86"/>
      <c r="J68" s="86"/>
      <c r="K68" s="86"/>
      <c r="L68" s="87"/>
    </row>
    <row r="69" spans="2:12" ht="12.75">
      <c r="B69" s="86"/>
      <c r="C69" s="86"/>
      <c r="D69" s="86"/>
      <c r="E69" s="604"/>
      <c r="F69" s="605"/>
      <c r="G69" s="605"/>
      <c r="H69" s="606"/>
      <c r="I69" s="86"/>
      <c r="J69" s="86"/>
      <c r="K69" s="86"/>
      <c r="L69" s="87"/>
    </row>
    <row r="70" spans="2:12" ht="12.75">
      <c r="B70" s="86"/>
      <c r="C70" s="86"/>
      <c r="D70" s="86"/>
      <c r="E70" s="86"/>
      <c r="F70" s="86"/>
      <c r="G70" s="86"/>
      <c r="H70" s="86"/>
      <c r="I70" s="86"/>
      <c r="J70" s="86"/>
      <c r="K70" s="86"/>
      <c r="L70" s="87"/>
    </row>
    <row r="71" spans="1:12" ht="64.5" customHeight="1">
      <c r="A71" s="426">
        <v>9</v>
      </c>
      <c r="B71" s="566" t="str">
        <f>Translations!$B$56</f>
        <v>KI gali su jumis susisiekti, kad aptartų jūsų stebėsenos plano pakeitimus, siekdama užtikrinti tikslią ir patikimą metinio išmetamųjų ŠESD kiekio stebėseną ir ataskaitų teikimą pagal bendruosius ir specialiuosius SAR reikalavimus. Nepaisydami SAR 16 straipsnio 1 dalies, gavę KI pranešimą apie jūsų stebėsenos plano patvirtinimą, naudokitės naujausia jūsų stebėsenos plano versija kaip metinio išmetamųjų ŠESD nustatymo metodika ir kaip duomenų gavimo ir jų tvarkymo bei kontrolės įgyvendinimo metodika. Planas taip pat bus atskaitos taškas tikrinant jūsų metinę išmetamųjų ŠESD kiekio ataskaitą.</v>
      </c>
      <c r="C71" s="567"/>
      <c r="D71" s="567"/>
      <c r="E71" s="567"/>
      <c r="F71" s="567"/>
      <c r="G71" s="567"/>
      <c r="H71" s="567"/>
      <c r="I71" s="567"/>
      <c r="J71" s="567"/>
      <c r="K71" s="567"/>
      <c r="L71" s="567"/>
    </row>
    <row r="72" spans="1:12" ht="51" customHeight="1">
      <c r="A72" s="426">
        <v>10</v>
      </c>
      <c r="B72" s="566" t="str">
        <f>Translations!$B$57</f>
        <v>Apie visus pasiūlymus atlikti reikšmingus stebėsenos plano pakeitimus turite nedelsdami pranešti KI. Visus reikšmingus stebėsenos metodikos pakeitimus turi prieš tai patvirtinti KI, kaip nustatyta SAR 14 ir 15 straipsniuose. Jei (pagal 15 straipsnį) galite pagrįstai manyti, kad būtini stebėsenos plano atnaujinimai nėra reikšmingi, apie juos visus kartą per metus galite informuoti KI laikydamiesi tame straipsnyje nustatyto termino (jei su tuo sutinka kompetentinga institucija).</v>
      </c>
      <c r="C72" s="567"/>
      <c r="D72" s="567"/>
      <c r="E72" s="567"/>
      <c r="F72" s="567"/>
      <c r="G72" s="567"/>
      <c r="H72" s="567"/>
      <c r="I72" s="567"/>
      <c r="J72" s="567"/>
      <c r="K72" s="567"/>
      <c r="L72" s="567"/>
    </row>
    <row r="73" spans="1:12" ht="12.75" customHeight="1">
      <c r="A73" s="426">
        <v>11</v>
      </c>
      <c r="B73" s="566" t="str">
        <f>Translations!$B$58</f>
        <v>Visus stebėsenos plano pakeitimus turite įgyvendinti ir registruoti pagal SAR 16 straipsnį.</v>
      </c>
      <c r="C73" s="609"/>
      <c r="D73" s="609"/>
      <c r="E73" s="609"/>
      <c r="F73" s="609"/>
      <c r="G73" s="609"/>
      <c r="H73" s="609"/>
      <c r="I73" s="609"/>
      <c r="J73" s="609"/>
      <c r="K73" s="609"/>
      <c r="L73" s="609"/>
    </row>
    <row r="74" spans="1:12" ht="33" customHeight="1">
      <c r="A74" s="426">
        <v>12</v>
      </c>
      <c r="B74" s="567" t="str">
        <f>Translations!$B$59</f>
        <v>Jei jums reikia pagalbos pildant stebėsenos planą, kreipkitės į savo kompetentingą instituciją. Kai kurios valstybės narės yra parengusios rekomendacinius dokumentus, kurie jums gali būti naudingi.</v>
      </c>
      <c r="C74" s="567"/>
      <c r="D74" s="567"/>
      <c r="E74" s="567"/>
      <c r="F74" s="567"/>
      <c r="G74" s="567"/>
      <c r="H74" s="567"/>
      <c r="I74" s="567"/>
      <c r="J74" s="567"/>
      <c r="K74" s="567"/>
      <c r="L74" s="567"/>
    </row>
    <row r="75" spans="1:12" ht="63.75" customHeight="1">
      <c r="A75" s="426">
        <v>13</v>
      </c>
      <c r="B75" s="563" t="str">
        <f>Translations!$B$60</f>
        <v>Šioje ataskaitoje pateiktai informacijai gali būti taikomas viešinimo reikalavimas, įskaitant nustatytąjį Direktyva 2003/4/EB dėl visuomenės galimybės susipažinti su informacija apie aplinką. Jei manote, kad kuri nors informacija, kurią jūs pateikiate ryšium su šia paraiška, turėtų būti laikoma komerciškai konfidencialia, prašome apie tai informuoti savo kompetentingą instituciją. Turėtumėte žinoti, kad pagal Direktyvos 2003/4/EB nuostatas kompetentinga institucija gali privalėti atskleisti informaciją net jei pareiškėjas prašo laikyti ją konfidencialia.</v>
      </c>
      <c r="C75" s="559"/>
      <c r="D75" s="559"/>
      <c r="E75" s="559"/>
      <c r="F75" s="559"/>
      <c r="G75" s="559"/>
      <c r="H75" s="559"/>
      <c r="I75" s="559"/>
      <c r="J75" s="559"/>
      <c r="K75" s="559"/>
      <c r="L75" s="559"/>
    </row>
    <row r="77" spans="1:12" ht="15.75">
      <c r="A77" s="426">
        <v>14</v>
      </c>
      <c r="B77" s="584" t="str">
        <f>Translations!$B$61</f>
        <v>Informacijos šaltiniai</v>
      </c>
      <c r="C77" s="584"/>
      <c r="D77" s="584"/>
      <c r="E77" s="584"/>
      <c r="F77" s="584"/>
      <c r="G77" s="584"/>
      <c r="H77" s="584"/>
      <c r="I77" s="584"/>
      <c r="J77" s="584"/>
      <c r="K77" s="584"/>
      <c r="L77" s="584"/>
    </row>
    <row r="78" ht="12.75">
      <c r="B78" s="89" t="str">
        <f>Translations!$B$62</f>
        <v>ES tinklalapiai</v>
      </c>
    </row>
    <row r="79" spans="1:13" s="49" customFormat="1" ht="12.75">
      <c r="A79" s="428"/>
      <c r="B79" s="58" t="str">
        <f>Translations!$B$63</f>
        <v>ES teisės aktai</v>
      </c>
      <c r="C79" s="50"/>
      <c r="D79" s="587" t="str">
        <f>Translations!$B$64</f>
        <v>http://eur-lex.europa.eu/en/index.htm </v>
      </c>
      <c r="E79" s="575"/>
      <c r="F79" s="575"/>
      <c r="G79" s="575"/>
      <c r="H79" s="575"/>
      <c r="I79" s="575"/>
      <c r="J79" s="50"/>
      <c r="K79" s="50"/>
      <c r="L79" s="51"/>
      <c r="M79" s="48"/>
    </row>
    <row r="80" spans="1:13" s="49" customFormat="1" ht="19.5" customHeight="1">
      <c r="A80" s="428"/>
      <c r="B80" s="58" t="str">
        <f>Translations!$B$65</f>
        <v>Bendroji informacija apie ATLPS</v>
      </c>
      <c r="C80" s="50"/>
      <c r="D80" s="576" t="str">
        <f>Translations!$B$66</f>
        <v>http://ec.europa.eu/clima/policies/ets/index_en.htm</v>
      </c>
      <c r="E80" s="548"/>
      <c r="F80" s="548"/>
      <c r="G80" s="548"/>
      <c r="H80" s="548"/>
      <c r="I80" s="548"/>
      <c r="J80" s="50"/>
      <c r="K80" s="50"/>
      <c r="L80" s="51"/>
      <c r="M80" s="48"/>
    </row>
    <row r="81" spans="1:13" s="49" customFormat="1" ht="12.75">
      <c r="A81" s="428"/>
      <c r="B81" s="60" t="str">
        <f>Translations!$B$67</f>
        <v>Su aviacija susijusi ATLPS dalis </v>
      </c>
      <c r="C81" s="50"/>
      <c r="D81" s="576" t="str">
        <f>Translations!$B$68</f>
        <v>http://ec.europa.eu/clima/policies/transport/aviation/index_en.htm</v>
      </c>
      <c r="E81" s="548"/>
      <c r="F81" s="548"/>
      <c r="G81" s="548"/>
      <c r="H81" s="548"/>
      <c r="I81" s="548"/>
      <c r="J81" s="50"/>
      <c r="K81" s="50"/>
      <c r="L81" s="51"/>
      <c r="M81" s="48"/>
    </row>
    <row r="82" spans="1:13" s="49" customFormat="1" ht="12.75">
      <c r="A82" s="428"/>
      <c r="B82" s="58" t="str">
        <f>Translations!$B$69</f>
        <v>Stebėsena ir ataskaitų teikimas pagal ES ATLPS </v>
      </c>
      <c r="C82" s="50"/>
      <c r="D82" s="50"/>
      <c r="E82" s="50"/>
      <c r="F82" s="50"/>
      <c r="G82" s="50"/>
      <c r="H82" s="50"/>
      <c r="I82" s="50"/>
      <c r="J82" s="50"/>
      <c r="K82" s="50"/>
      <c r="L82" s="51"/>
      <c r="M82" s="48"/>
    </row>
    <row r="83" spans="1:13" s="49" customFormat="1" ht="12.75">
      <c r="A83" s="428"/>
      <c r="B83" s="58"/>
      <c r="C83" s="50"/>
      <c r="D83" s="574" t="str">
        <f>Translations!$B$45</f>
        <v>http://ec.europa.eu/clima/policies/ets/monitoring/index_en.htm</v>
      </c>
      <c r="E83" s="575"/>
      <c r="F83" s="575"/>
      <c r="G83" s="575"/>
      <c r="H83" s="575"/>
      <c r="I83" s="575"/>
      <c r="J83" s="50"/>
      <c r="K83" s="50"/>
      <c r="L83" s="51"/>
      <c r="M83" s="48"/>
    </row>
    <row r="84" spans="1:13" s="49" customFormat="1" ht="12.75">
      <c r="A84" s="428"/>
      <c r="B84" s="58"/>
      <c r="C84" s="50"/>
      <c r="D84" s="56"/>
      <c r="E84" s="57"/>
      <c r="F84" s="57"/>
      <c r="G84" s="57"/>
      <c r="H84" s="57"/>
      <c r="I84" s="57"/>
      <c r="J84" s="50"/>
      <c r="K84" s="50"/>
      <c r="L84" s="51"/>
      <c r="M84" s="48"/>
    </row>
    <row r="85" ht="12.75">
      <c r="B85" s="89" t="str">
        <f>Translations!$B$70</f>
        <v>Kiti tinklalapiai</v>
      </c>
    </row>
    <row r="86" spans="2:9" ht="12.75">
      <c r="B86" s="90" t="str">
        <f>Translations!$B$71</f>
        <v>&lt;nurodo valstybės narės&gt;</v>
      </c>
      <c r="C86" s="90"/>
      <c r="D86" s="90"/>
      <c r="E86" s="90"/>
      <c r="F86" s="90"/>
      <c r="G86" s="90"/>
      <c r="H86" s="90"/>
      <c r="I86" s="90"/>
    </row>
    <row r="87" spans="2:9" ht="12.75">
      <c r="B87" s="90"/>
      <c r="C87" s="90"/>
      <c r="D87" s="90"/>
      <c r="E87" s="90"/>
      <c r="F87" s="90"/>
      <c r="G87" s="90"/>
      <c r="H87" s="90"/>
      <c r="I87" s="90"/>
    </row>
    <row r="88" ht="12.75">
      <c r="B88" s="80" t="str">
        <f>Translations!$B$72</f>
        <v>Pagalbos tarnyba</v>
      </c>
    </row>
    <row r="89" spans="2:9" ht="12.75">
      <c r="B89" s="90" t="str">
        <f>Translations!$B$73</f>
        <v>&lt;nurodo valstybės narės, jeigu yra&gt;</v>
      </c>
      <c r="C89" s="90"/>
      <c r="D89" s="90"/>
      <c r="E89" s="90"/>
      <c r="F89" s="90"/>
      <c r="G89" s="90"/>
      <c r="H89" s="90"/>
      <c r="I89" s="90"/>
    </row>
    <row r="90" spans="2:9" ht="12.75">
      <c r="B90" s="90"/>
      <c r="C90" s="90"/>
      <c r="D90" s="90"/>
      <c r="E90" s="90"/>
      <c r="F90" s="90"/>
      <c r="G90" s="90"/>
      <c r="H90" s="90"/>
      <c r="I90" s="90"/>
    </row>
    <row r="93" spans="1:12" ht="15.75">
      <c r="A93" s="426">
        <v>15</v>
      </c>
      <c r="B93" s="584" t="str">
        <f>Translations!$B$74</f>
        <v>Kaip naudotis šiuo failu</v>
      </c>
      <c r="C93" s="584"/>
      <c r="D93" s="584"/>
      <c r="E93" s="584"/>
      <c r="F93" s="584"/>
      <c r="G93" s="584"/>
      <c r="H93" s="584"/>
      <c r="I93" s="584"/>
      <c r="J93" s="584"/>
      <c r="K93" s="584"/>
      <c r="L93" s="584"/>
    </row>
    <row r="94" spans="2:12" ht="51" customHeight="1">
      <c r="B94" s="559" t="str">
        <f>Translations!$B$75</f>
        <v>Siekdami sumažinti savo darbo krūvį, visus duomenis, kurie abiejuose stebėsenos planuose (išmetamųjų ŠESD ir tonkilometrių) identiški, galite pasirinkti įrašyti tik viename stebėsenos plane. Tai turite pasirinkti 2 c punkte. Rekomenduojama metinį išmetamųjų ŠESD stebėsenos planą naudoti kaip pagrindinį dokumentą, nes jame paprastai reikia išsamesnės informacijos. Jei abiejų dokumentų kompetentingai institucijai nesiųsite vienu metu, turite tuos duomenis įrašyti pirmajame dokumente.</v>
      </c>
      <c r="C94" s="559"/>
      <c r="D94" s="559"/>
      <c r="E94" s="559"/>
      <c r="F94" s="559"/>
      <c r="G94" s="559"/>
      <c r="H94" s="559"/>
      <c r="I94" s="559"/>
      <c r="J94" s="559"/>
      <c r="K94" s="559"/>
      <c r="L94" s="562"/>
    </row>
    <row r="95" spans="2:12" ht="25.5" customHeight="1">
      <c r="B95" s="567" t="str">
        <f>Translations!$B$881</f>
        <v>Jei turite pateikti išmetamų ŠESD kiekio stebėsenos planą tik pagal CORSIA, bet ne pagal ES ATLPS, jums nereikia tonkilometrių stebėsenos plano. Dėl šios priežasties išmetamų ŠESD kiekio stebėsenos planas turi būti iki galo užpildytas.</v>
      </c>
      <c r="C95" s="573"/>
      <c r="D95" s="573"/>
      <c r="E95" s="573"/>
      <c r="F95" s="573"/>
      <c r="G95" s="573"/>
      <c r="H95" s="573"/>
      <c r="I95" s="573"/>
      <c r="J95" s="573"/>
      <c r="K95" s="573"/>
      <c r="L95" s="573"/>
    </row>
    <row r="96" spans="2:12" ht="4.5" customHeight="1">
      <c r="B96" s="277"/>
      <c r="C96" s="423"/>
      <c r="D96" s="423"/>
      <c r="E96" s="423"/>
      <c r="F96" s="423"/>
      <c r="G96" s="423"/>
      <c r="H96" s="423"/>
      <c r="I96" s="423"/>
      <c r="J96" s="423"/>
      <c r="K96" s="423"/>
      <c r="L96" s="423"/>
    </row>
    <row r="97" spans="1:13" s="86" customFormat="1" ht="26.25" customHeight="1">
      <c r="A97" s="426"/>
      <c r="B97" s="559" t="str">
        <f>Translations!$B$76</f>
        <v>Rekomenduojame pildyti failą nuo pradžios iki pabaigos. Yra kelios funkcijos, padėsiančios pildyti formą ir kurios priklauso nuo to, kas buvo įrašyta pirmiau, pavyzdžiui, laukelių spalva pasikeis, jei į juos nieko nereikia įrašyti (žr. spalvų kodus toliau).</v>
      </c>
      <c r="C97" s="559"/>
      <c r="D97" s="559"/>
      <c r="E97" s="559"/>
      <c r="F97" s="559"/>
      <c r="G97" s="559"/>
      <c r="H97" s="559"/>
      <c r="I97" s="559"/>
      <c r="J97" s="559"/>
      <c r="K97" s="559"/>
      <c r="L97" s="562"/>
      <c r="M97" s="79"/>
    </row>
    <row r="98" spans="1:13" s="86" customFormat="1" ht="43.5" customHeight="1">
      <c r="A98" s="426"/>
      <c r="B98" s="559" t="str">
        <f>Translations!$B$77</f>
        <v>Keliuose laukeliuose duomenis galite pasirinkti iš pateiktų variantų. Norėdami ką nors pasirinkti iš tokio išskleidžiamojo sąrašo, spustelėkite pelės mygtuku ant rodyklės dešiniajame laukelio krašte arba pasirinkite laukelį ir laikydami paspaudę klavišą „Alt“ slinkite žymekliu žemyn. Tam tikrais atvejais galėsite įrašyti savo tekstą, net jei ir yra toks išskleidžiamasis sąrašas. Tai galima padaryti tada, kai išskleidžiamajame sąraše yra tuščių vietų.</v>
      </c>
      <c r="C98" s="559"/>
      <c r="D98" s="559"/>
      <c r="E98" s="559"/>
      <c r="F98" s="559"/>
      <c r="G98" s="559"/>
      <c r="H98" s="559"/>
      <c r="I98" s="559"/>
      <c r="J98" s="559"/>
      <c r="K98" s="559"/>
      <c r="L98" s="562"/>
      <c r="M98" s="79"/>
    </row>
    <row r="99" spans="1:13" s="86" customFormat="1" ht="12.75">
      <c r="A99" s="426"/>
      <c r="B99" s="585" t="str">
        <f>Translations!$B$78</f>
        <v>Spalvų kodai ir šriftai</v>
      </c>
      <c r="C99" s="585"/>
      <c r="D99" s="585"/>
      <c r="E99" s="585"/>
      <c r="F99" s="585"/>
      <c r="G99" s="585"/>
      <c r="H99" s="585"/>
      <c r="I99" s="585"/>
      <c r="J99" s="585"/>
      <c r="K99" s="585"/>
      <c r="L99" s="586"/>
      <c r="M99" s="79"/>
    </row>
    <row r="100" spans="1:12" s="49" customFormat="1" ht="12.75">
      <c r="A100" s="429"/>
      <c r="C100" s="571" t="str">
        <f>Translations!$B$79</f>
        <v>Juodas paryškintas šriftas –</v>
      </c>
      <c r="D100" s="560"/>
      <c r="E100" s="590" t="str">
        <f>Translations!$B$80</f>
        <v>Tai Komisijos šablono tekstas. Jis turi likti toks, koks yra.</v>
      </c>
      <c r="F100" s="590"/>
      <c r="G100" s="590"/>
      <c r="H100" s="590"/>
      <c r="I100" s="590"/>
      <c r="J100" s="590"/>
      <c r="K100" s="590"/>
      <c r="L100" s="591"/>
    </row>
    <row r="101" spans="1:12" s="49" customFormat="1" ht="25.5" customHeight="1">
      <c r="A101" s="429"/>
      <c r="C101" s="596" t="str">
        <f>Translations!$B$81</f>
        <v>Smulkesnis pasvirasis šriftas </v>
      </c>
      <c r="D101" s="596"/>
      <c r="E101" s="590" t="str">
        <f>Translations!$B$82</f>
        <v>Tokiu tekstu pateikiama daugiau paaiškinimų. Valstybės narės gali įrašyti daugiau paaiškinimų savo šablono variantuose.</v>
      </c>
      <c r="F101" s="590"/>
      <c r="G101" s="590"/>
      <c r="H101" s="590"/>
      <c r="I101" s="590"/>
      <c r="J101" s="590"/>
      <c r="K101" s="590"/>
      <c r="L101" s="591"/>
    </row>
    <row r="102" spans="1:12" s="49" customFormat="1" ht="12.75">
      <c r="A102" s="429"/>
      <c r="C102" s="592"/>
      <c r="D102" s="593"/>
      <c r="E102" s="591" t="str">
        <f>Translations!$B$83</f>
        <v>Į šviesiai geltonus laukelius įrašyti duomenis privaloma.</v>
      </c>
      <c r="F102" s="568"/>
      <c r="G102" s="568"/>
      <c r="H102" s="568"/>
      <c r="I102" s="568"/>
      <c r="J102" s="568"/>
      <c r="K102" s="568"/>
      <c r="L102" s="568"/>
    </row>
    <row r="103" spans="1:12" s="49" customFormat="1" ht="27.75" customHeight="1">
      <c r="A103" s="429"/>
      <c r="C103" s="594"/>
      <c r="D103" s="595"/>
      <c r="E103" s="591" t="str">
        <f>Translations!$B$84</f>
        <v>Žaliuose laukeliuose pateikiami automatiškai apskaičiuoti rezultatai. Raudonu tekstu rašomi pranešimai apie klaidas (trūkstamus duomenis ir pan.).</v>
      </c>
      <c r="F103" s="568"/>
      <c r="G103" s="568"/>
      <c r="H103" s="568"/>
      <c r="I103" s="568"/>
      <c r="J103" s="568"/>
      <c r="K103" s="568"/>
      <c r="L103" s="568"/>
    </row>
    <row r="104" spans="1:12" s="49" customFormat="1" ht="12.75">
      <c r="A104" s="429"/>
      <c r="C104" s="597"/>
      <c r="D104" s="593"/>
      <c r="E104" s="591" t="str">
        <f>Translations!$B$85</f>
        <v>Pilkai pažymėti laukeliai reiškia, kad dėl įrašo kitame laukelyje čia įrašas nereikalingas.</v>
      </c>
      <c r="F104" s="590"/>
      <c r="G104" s="590"/>
      <c r="H104" s="590"/>
      <c r="I104" s="590"/>
      <c r="J104" s="590"/>
      <c r="K104" s="590"/>
      <c r="L104" s="591"/>
    </row>
    <row r="105" spans="1:12" s="49" customFormat="1" ht="12.75">
      <c r="A105" s="429"/>
      <c r="C105" s="93"/>
      <c r="D105" s="94"/>
      <c r="E105" s="590" t="str">
        <f>Translations!$B$86</f>
        <v>Pilkus laukelius turėtų užpildyti valstybės narės prieš skelbdamos individualią šablono versiją.</v>
      </c>
      <c r="F105" s="568"/>
      <c r="G105" s="568"/>
      <c r="H105" s="568"/>
      <c r="I105" s="568"/>
      <c r="J105" s="568"/>
      <c r="K105" s="568"/>
      <c r="L105" s="568"/>
    </row>
    <row r="106" spans="1:13" s="86" customFormat="1" ht="12.75">
      <c r="A106" s="426"/>
      <c r="B106" s="91"/>
      <c r="C106" s="91"/>
      <c r="D106" s="91"/>
      <c r="E106" s="91"/>
      <c r="F106" s="91"/>
      <c r="G106" s="91"/>
      <c r="H106" s="91"/>
      <c r="I106" s="91"/>
      <c r="J106" s="91"/>
      <c r="K106" s="91"/>
      <c r="L106" s="92"/>
      <c r="M106" s="79"/>
    </row>
    <row r="107" spans="1:13" s="86" customFormat="1" ht="12.75">
      <c r="A107" s="374"/>
      <c r="B107" s="375"/>
      <c r="C107" s="375"/>
      <c r="D107" s="375"/>
      <c r="E107" s="375"/>
      <c r="F107" s="375"/>
      <c r="G107" s="375"/>
      <c r="H107" s="375"/>
      <c r="I107" s="375"/>
      <c r="J107" s="375"/>
      <c r="K107" s="375"/>
      <c r="L107" s="376"/>
      <c r="M107" s="374"/>
    </row>
    <row r="108" spans="1:13" s="86" customFormat="1" ht="12.75">
      <c r="A108" s="374"/>
      <c r="B108" s="588" t="str">
        <f>Translations!$B$882</f>
        <v>Prie ES ATLPS šablono pridedami skyriai, susiję su CORSIA reikalinga informacija, žymimi šviesiai mėlynu rėmeliu.</v>
      </c>
      <c r="C108" s="588"/>
      <c r="D108" s="588"/>
      <c r="E108" s="588"/>
      <c r="F108" s="588"/>
      <c r="G108" s="588"/>
      <c r="H108" s="588"/>
      <c r="I108" s="588"/>
      <c r="J108" s="588"/>
      <c r="K108" s="588"/>
      <c r="L108" s="589"/>
      <c r="M108" s="374"/>
    </row>
    <row r="109" spans="1:13" s="86" customFormat="1" ht="12.75">
      <c r="A109" s="374"/>
      <c r="B109" s="375"/>
      <c r="C109" s="375"/>
      <c r="D109" s="375"/>
      <c r="E109" s="375"/>
      <c r="F109" s="375"/>
      <c r="G109" s="375"/>
      <c r="H109" s="375"/>
      <c r="I109" s="375"/>
      <c r="J109" s="375"/>
      <c r="K109" s="375"/>
      <c r="L109" s="376"/>
      <c r="M109" s="374"/>
    </row>
    <row r="110" spans="1:13" s="86" customFormat="1" ht="12.75">
      <c r="A110" s="426"/>
      <c r="L110" s="87"/>
      <c r="M110" s="79"/>
    </row>
    <row r="111" spans="2:14" ht="15.75" customHeight="1">
      <c r="B111" s="584" t="str">
        <f>Translations!$B$87</f>
        <v>Čia pateikiamos konkrečios valstybės narės gairės:</v>
      </c>
      <c r="C111" s="584"/>
      <c r="D111" s="584"/>
      <c r="E111" s="584"/>
      <c r="F111" s="584"/>
      <c r="G111" s="584"/>
      <c r="H111" s="584"/>
      <c r="I111" s="584"/>
      <c r="J111" s="584"/>
      <c r="K111" s="584"/>
      <c r="L111" s="584"/>
      <c r="N111" s="86"/>
    </row>
    <row r="112" spans="2:14" ht="12.75">
      <c r="B112" s="90"/>
      <c r="C112" s="90"/>
      <c r="D112" s="90"/>
      <c r="E112" s="90"/>
      <c r="F112" s="90"/>
      <c r="G112" s="90"/>
      <c r="H112" s="90"/>
      <c r="I112" s="90"/>
      <c r="J112" s="90"/>
      <c r="K112" s="90"/>
      <c r="L112" s="95"/>
      <c r="N112" s="86"/>
    </row>
    <row r="113" spans="2:14" ht="12.75">
      <c r="B113" s="90"/>
      <c r="C113" s="90"/>
      <c r="D113" s="90"/>
      <c r="E113" s="90"/>
      <c r="F113" s="90"/>
      <c r="G113" s="90"/>
      <c r="H113" s="90"/>
      <c r="I113" s="90"/>
      <c r="J113" s="90"/>
      <c r="K113" s="90"/>
      <c r="L113" s="95"/>
      <c r="N113" s="86"/>
    </row>
    <row r="114" spans="2:12" ht="12.75">
      <c r="B114" s="90"/>
      <c r="C114" s="90"/>
      <c r="D114" s="90"/>
      <c r="E114" s="90"/>
      <c r="F114" s="90"/>
      <c r="G114" s="90"/>
      <c r="H114" s="90"/>
      <c r="I114" s="90"/>
      <c r="J114" s="90"/>
      <c r="K114" s="90"/>
      <c r="L114" s="95"/>
    </row>
    <row r="115" spans="2:12" ht="12.75">
      <c r="B115" s="90"/>
      <c r="C115" s="90"/>
      <c r="D115" s="90"/>
      <c r="E115" s="90"/>
      <c r="F115" s="90"/>
      <c r="G115" s="90"/>
      <c r="H115" s="90"/>
      <c r="I115" s="90"/>
      <c r="J115" s="90"/>
      <c r="K115" s="90"/>
      <c r="L115" s="95"/>
    </row>
    <row r="116" spans="2:12" ht="12.75">
      <c r="B116" s="90"/>
      <c r="C116" s="90"/>
      <c r="D116" s="90"/>
      <c r="E116" s="90"/>
      <c r="F116" s="90"/>
      <c r="G116" s="90"/>
      <c r="H116" s="90"/>
      <c r="I116" s="90"/>
      <c r="J116" s="90"/>
      <c r="K116" s="90"/>
      <c r="L116" s="95"/>
    </row>
    <row r="117" spans="2:12" ht="12.75">
      <c r="B117" s="90"/>
      <c r="C117" s="90"/>
      <c r="D117" s="90"/>
      <c r="E117" s="90"/>
      <c r="F117" s="90"/>
      <c r="G117" s="90"/>
      <c r="H117" s="90"/>
      <c r="I117" s="90"/>
      <c r="J117" s="90"/>
      <c r="K117" s="90"/>
      <c r="L117" s="95"/>
    </row>
    <row r="118" spans="2:12" ht="12.75">
      <c r="B118" s="90"/>
      <c r="C118" s="90"/>
      <c r="D118" s="90"/>
      <c r="E118" s="90"/>
      <c r="F118" s="90"/>
      <c r="G118" s="90"/>
      <c r="H118" s="90"/>
      <c r="I118" s="90"/>
      <c r="J118" s="90"/>
      <c r="K118" s="90"/>
      <c r="L118" s="95"/>
    </row>
    <row r="119" spans="2:12" ht="12.75">
      <c r="B119" s="90"/>
      <c r="C119" s="90"/>
      <c r="D119" s="90"/>
      <c r="E119" s="90"/>
      <c r="F119" s="90"/>
      <c r="G119" s="90"/>
      <c r="H119" s="90"/>
      <c r="I119" s="90"/>
      <c r="J119" s="90"/>
      <c r="K119" s="90"/>
      <c r="L119" s="95"/>
    </row>
    <row r="120" spans="2:12" ht="12.75">
      <c r="B120" s="90"/>
      <c r="C120" s="90"/>
      <c r="D120" s="90"/>
      <c r="E120" s="90"/>
      <c r="F120" s="90"/>
      <c r="G120" s="90"/>
      <c r="H120" s="90"/>
      <c r="I120" s="90"/>
      <c r="J120" s="90"/>
      <c r="K120" s="90"/>
      <c r="L120" s="95"/>
    </row>
    <row r="121" spans="2:12" ht="12.75">
      <c r="B121" s="90"/>
      <c r="C121" s="90"/>
      <c r="D121" s="90"/>
      <c r="E121" s="90"/>
      <c r="F121" s="90"/>
      <c r="G121" s="90"/>
      <c r="H121" s="90"/>
      <c r="I121" s="90"/>
      <c r="J121" s="90"/>
      <c r="K121" s="90"/>
      <c r="L121" s="95"/>
    </row>
    <row r="122" spans="2:12" ht="12.75">
      <c r="B122" s="90"/>
      <c r="C122" s="90"/>
      <c r="D122" s="90"/>
      <c r="E122" s="90"/>
      <c r="F122" s="90"/>
      <c r="G122" s="90"/>
      <c r="H122" s="90"/>
      <c r="I122" s="90"/>
      <c r="J122" s="90"/>
      <c r="K122" s="90"/>
      <c r="L122" s="95"/>
    </row>
    <row r="123" spans="2:12" ht="12.75">
      <c r="B123" s="90"/>
      <c r="C123" s="90"/>
      <c r="D123" s="90"/>
      <c r="E123" s="90"/>
      <c r="F123" s="90"/>
      <c r="G123" s="90"/>
      <c r="H123" s="90"/>
      <c r="I123" s="90"/>
      <c r="J123" s="90"/>
      <c r="K123" s="90"/>
      <c r="L123" s="95"/>
    </row>
  </sheetData>
  <sheetProtection sheet="1" objects="1" scenarios="1" formatCells="0" formatColumns="0" formatRows="0" insertColumns="0" insertRows="0"/>
  <mergeCells count="82">
    <mergeCell ref="D81:I81"/>
    <mergeCell ref="B46:L46"/>
    <mergeCell ref="B60:L60"/>
    <mergeCell ref="B52:L52"/>
    <mergeCell ref="C53:L53"/>
    <mergeCell ref="B73:L73"/>
    <mergeCell ref="B32:L32"/>
    <mergeCell ref="C28:L28"/>
    <mergeCell ref="C29:L29"/>
    <mergeCell ref="E62:H69"/>
    <mergeCell ref="B23:L23"/>
    <mergeCell ref="C54:L54"/>
    <mergeCell ref="B39:L39"/>
    <mergeCell ref="B31:L31"/>
    <mergeCell ref="E105:L105"/>
    <mergeCell ref="E101:L101"/>
    <mergeCell ref="C102:D102"/>
    <mergeCell ref="E102:L102"/>
    <mergeCell ref="C103:D103"/>
    <mergeCell ref="E103:L103"/>
    <mergeCell ref="C101:D101"/>
    <mergeCell ref="C104:D104"/>
    <mergeCell ref="E104:L104"/>
    <mergeCell ref="B111:L111"/>
    <mergeCell ref="B77:L77"/>
    <mergeCell ref="B98:L98"/>
    <mergeCell ref="B99:L99"/>
    <mergeCell ref="B93:L93"/>
    <mergeCell ref="D79:I79"/>
    <mergeCell ref="B108:L108"/>
    <mergeCell ref="C100:D100"/>
    <mergeCell ref="E100:L100"/>
    <mergeCell ref="B95:L95"/>
    <mergeCell ref="B6:L6"/>
    <mergeCell ref="B40:L40"/>
    <mergeCell ref="B7:L7"/>
    <mergeCell ref="B8:L8"/>
    <mergeCell ref="B12:L12"/>
    <mergeCell ref="B38:L38"/>
    <mergeCell ref="B9:L9"/>
    <mergeCell ref="B11:L11"/>
    <mergeCell ref="B33:L33"/>
    <mergeCell ref="B10:L10"/>
    <mergeCell ref="B3:J3"/>
    <mergeCell ref="B71:L71"/>
    <mergeCell ref="B5:L5"/>
    <mergeCell ref="B19:L19"/>
    <mergeCell ref="B16:L16"/>
    <mergeCell ref="B20:L20"/>
    <mergeCell ref="B30:L30"/>
    <mergeCell ref="B41:L41"/>
    <mergeCell ref="B21:L21"/>
    <mergeCell ref="B43:L43"/>
    <mergeCell ref="B4:L4"/>
    <mergeCell ref="B97:L97"/>
    <mergeCell ref="D83:I83"/>
    <mergeCell ref="C57:L57"/>
    <mergeCell ref="D80:I80"/>
    <mergeCell ref="B50:L50"/>
    <mergeCell ref="B49:L49"/>
    <mergeCell ref="C56:L56"/>
    <mergeCell ref="B59:L59"/>
    <mergeCell ref="B44:L44"/>
    <mergeCell ref="B14:L14"/>
    <mergeCell ref="B15:L15"/>
    <mergeCell ref="B18:L18"/>
    <mergeCell ref="B13:L13"/>
    <mergeCell ref="B27:L27"/>
    <mergeCell ref="B25:L25"/>
    <mergeCell ref="B26:L26"/>
    <mergeCell ref="B22:L22"/>
    <mergeCell ref="B17:L17"/>
    <mergeCell ref="B94:L94"/>
    <mergeCell ref="B75:L75"/>
    <mergeCell ref="B35:L35"/>
    <mergeCell ref="B72:L72"/>
    <mergeCell ref="B36:L36"/>
    <mergeCell ref="B37:L37"/>
    <mergeCell ref="B47:L47"/>
    <mergeCell ref="C58:L58"/>
    <mergeCell ref="C55:L55"/>
    <mergeCell ref="B74:L74"/>
  </mergeCells>
  <hyperlinks>
    <hyperlink ref="B8:K8" r:id="rId1" display="http://ec.europa.eu/clima/documentation/ets/docs/decision_benchmarking_15_dec_en.pdf. "/>
    <hyperlink ref="B13" r:id="rId2" display="https://eur-lex.europa.eu/eli/reg/2012/601"/>
    <hyperlink ref="D79" r:id="rId3" display="http://eur-lex.europa.eu/en/index.htm "/>
    <hyperlink ref="D83" r:id="rId4" display="http://ec.europa.eu/clima/policies/ets/monitoring/index_en.htm"/>
    <hyperlink ref="D80" r:id="rId5" display="http://ec.europa.eu/clima/policies/ets/index_en.htm"/>
    <hyperlink ref="D81" r:id="rId6" display="http://ec.europa.eu/clima/policies/transport/aviation/index_en.htm"/>
    <hyperlink ref="B13:L13" r:id="rId7" display="https://eur-lex.europa.eu/eli/reg/2012/601"/>
    <hyperlink ref="B22" r:id="rId8" display="https://www.icao.int/environmental-protection/CORSIA/Pages/default.aspx"/>
    <hyperlink ref="B32" r:id="rId9" display="https://ec.europa.eu/clima/sites/clima/files/ets/monitoring/docs/gd2_guidance_aircraft_en.pdf"/>
    <hyperlink ref="B8" r:id="rId10" display="https://eur-lex.europa.eu/legal-content/EN/TXT/?uri=CELEX:02003L0087-20180408"/>
    <hyperlink ref="B16" r:id="rId11" display="http://data.europa.eu/eli/reg_impl/2018/2066/oj"/>
    <hyperlink ref="B11" r:id="rId12" display="https://eur-lex.europa.eu/eli/reg_del/2019/1603/oj"/>
    <hyperlink ref="B47:L47" r:id="rId13" display="https://ec.europa.eu/clima/policies/ets/monitoring_en#tab-0-1"/>
  </hyperlinks>
  <printOptions/>
  <pageMargins left="0.7874015748031497" right="0.7874015748031497" top="0.7874015748031497" bottom="0.7874015748031497" header="0.3937007874015748" footer="0.3937007874015748"/>
  <pageSetup fitToHeight="2" fitToWidth="1" horizontalDpi="600" verticalDpi="600" orientation="portrait" paperSize="9" scale="64" r:id="rId14"/>
  <headerFooter alignWithMargins="0">
    <oddHeader>&amp;L&amp;F, &amp;A&amp;R&amp;D, &amp;T</oddHeader>
    <oddFooter>&amp;C&amp;P / &amp;N</oddFooter>
  </headerFooter>
  <rowBreaks count="1" manualBreakCount="1">
    <brk id="84" max="12" man="1"/>
  </rowBreaks>
</worksheet>
</file>

<file path=xl/worksheets/sheet3.xml><?xml version="1.0" encoding="utf-8"?>
<worksheet xmlns="http://schemas.openxmlformats.org/spreadsheetml/2006/main" xmlns:r="http://schemas.openxmlformats.org/officeDocument/2006/relationships">
  <sheetPr>
    <pageSetUpPr fitToPage="1"/>
  </sheetPr>
  <dimension ref="A2:M40"/>
  <sheetViews>
    <sheetView zoomScalePageLayoutView="0" workbookViewId="0" topLeftCell="A1">
      <selection activeCell="A1" sqref="A1"/>
    </sheetView>
  </sheetViews>
  <sheetFormatPr defaultColWidth="11.421875" defaultRowHeight="12.75"/>
  <cols>
    <col min="1" max="1" width="2.7109375" style="35" customWidth="1"/>
    <col min="2" max="3" width="4.7109375" style="35" customWidth="1"/>
    <col min="4" max="13" width="12.7109375" style="35" customWidth="1"/>
    <col min="14" max="14" width="6.7109375" style="35" customWidth="1"/>
    <col min="15" max="16384" width="11.421875" style="35" customWidth="1"/>
  </cols>
  <sheetData>
    <row r="2" spans="2:13" ht="25.5" customHeight="1">
      <c r="B2" s="620" t="str">
        <f>Translations!$B$88</f>
        <v>A. Stebėsenos plano versijos</v>
      </c>
      <c r="C2" s="620"/>
      <c r="D2" s="620"/>
      <c r="E2" s="620"/>
      <c r="F2" s="620"/>
      <c r="G2" s="620"/>
      <c r="H2" s="620"/>
      <c r="I2" s="620"/>
      <c r="J2" s="620"/>
      <c r="K2" s="620"/>
      <c r="L2" s="620"/>
      <c r="M2" s="620"/>
    </row>
    <row r="4" spans="2:13" ht="15.75" customHeight="1">
      <c r="B4" s="36">
        <v>1</v>
      </c>
      <c r="C4" s="621" t="str">
        <f>Translations!$B$89</f>
        <v>Stebėsenos plano versijų sąrašas</v>
      </c>
      <c r="D4" s="621"/>
      <c r="E4" s="621"/>
      <c r="F4" s="621"/>
      <c r="G4" s="621"/>
      <c r="H4" s="621"/>
      <c r="I4" s="621"/>
      <c r="J4" s="621"/>
      <c r="K4" s="621"/>
      <c r="L4" s="621"/>
      <c r="M4" s="621"/>
    </row>
    <row r="6" spans="3:13" ht="12.75">
      <c r="C6" s="622" t="str">
        <f>Translations!$B$90</f>
        <v>Šis lapas naudojamas esamai stebėsenos plano versijai atsekti. Kiekviena stebėsenos plano versija turėtų turėti unikalų versijos numerį ir atskaitos datą.</v>
      </c>
      <c r="D6" s="623"/>
      <c r="E6" s="623"/>
      <c r="F6" s="623"/>
      <c r="G6" s="623"/>
      <c r="H6" s="623"/>
      <c r="I6" s="623"/>
      <c r="J6" s="623"/>
      <c r="K6" s="623"/>
      <c r="L6" s="623"/>
      <c r="M6" s="623"/>
    </row>
    <row r="7" spans="3:13" ht="25.5" customHeight="1">
      <c r="C7" s="622" t="str">
        <f>Translations!$B$91</f>
        <v>Atsižvelgiant į administruojančios valstybės narės reikalavimus, gali būti, kad orlaivio naudotojas siųs dokumentą su įvairiais atnaujintais duomenimis kompetentingai institucijai, arba orlaivio naudotojas vienas gali registruoti visas versijas. Bet kuriuo atveju orlaivio naudotojas turėtų saugoti kiekvienos stebėsenos plano versijos kopiją.</v>
      </c>
      <c r="D7" s="623"/>
      <c r="E7" s="623"/>
      <c r="F7" s="623"/>
      <c r="G7" s="623"/>
      <c r="H7" s="623"/>
      <c r="I7" s="623"/>
      <c r="J7" s="623"/>
      <c r="K7" s="623"/>
      <c r="L7" s="623"/>
      <c r="M7" s="623"/>
    </row>
    <row r="8" spans="3:13" ht="15.75" customHeight="1">
      <c r="C8" s="622" t="str">
        <f>Translations!$B$92</f>
        <v>Stebėsenos plano būklė atskaitos datą turi būti pažymėta skiltyje „būklė“. Galimos būklės yra: „pateikta kompetentingai institucijai (KI)“, „patvirtinta KI“, „juodraštis“ ir kt.</v>
      </c>
      <c r="D8" s="623"/>
      <c r="E8" s="623"/>
      <c r="F8" s="623"/>
      <c r="G8" s="623"/>
      <c r="H8" s="623"/>
      <c r="I8" s="623"/>
      <c r="J8" s="623"/>
      <c r="K8" s="623"/>
      <c r="L8" s="623"/>
      <c r="M8" s="623"/>
    </row>
    <row r="9" spans="3:13" ht="38.25" customHeight="1">
      <c r="C9" s="622" t="str">
        <f>Translations!$B$93</f>
        <v>Atkreipkite dėmesį, kad išmetamųjų ŠESD stebėsena visada turi būti vykdoma pagal naujausią patvirtintą stebėsenos plano versiją, išskyrus tuos atvejus, kai atnaujintas SP jau yra pateiktas kompetentingai institucijai patvirtinti ir (arba) laukiama jos patvirtinimo. Pagal 16 straipsnio 1 dalį tokiais atvejais stebėsena turi būti vykdoma lygiagrečiai – tiek naudojant naujausią patvirtintą stebėsenos plano versiją, tiek SP, pateiktą patvirtinti.</v>
      </c>
      <c r="D9" s="623"/>
      <c r="E9" s="623"/>
      <c r="F9" s="623"/>
      <c r="G9" s="623"/>
      <c r="H9" s="623"/>
      <c r="I9" s="623"/>
      <c r="J9" s="623"/>
      <c r="K9" s="623"/>
      <c r="L9" s="623"/>
      <c r="M9" s="623"/>
    </row>
    <row r="10" spans="4:13" ht="4.5" customHeight="1">
      <c r="D10" s="37"/>
      <c r="E10" s="37"/>
      <c r="F10" s="37"/>
      <c r="G10" s="37"/>
      <c r="H10" s="37"/>
      <c r="I10" s="37"/>
      <c r="J10" s="37"/>
      <c r="K10" s="37"/>
      <c r="L10" s="37"/>
      <c r="M10" s="38"/>
    </row>
    <row r="11" spans="4:13" s="39" customFormat="1" ht="27" customHeight="1">
      <c r="D11" s="40" t="str">
        <f>Translations!$B$94</f>
        <v>Versijos Nr.</v>
      </c>
      <c r="E11" s="40" t="str">
        <f>Translations!$B$95</f>
        <v>Atskaitos data</v>
      </c>
      <c r="F11" s="41" t="str">
        <f>Translations!$B$96</f>
        <v>Būklė atskaitos datą</v>
      </c>
      <c r="G11" s="616" t="str">
        <f>Translations!$B$97</f>
        <v>Skyriai, kuriuose padaryta pakeitimų. 
Trumpas pakeitimų paaiškinimas</v>
      </c>
      <c r="H11" s="617"/>
      <c r="I11" s="617"/>
      <c r="J11" s="617"/>
      <c r="K11" s="617"/>
      <c r="L11" s="618"/>
      <c r="M11" s="619"/>
    </row>
    <row r="12" spans="4:13" ht="12.75">
      <c r="D12" s="42">
        <v>1</v>
      </c>
      <c r="E12" s="43"/>
      <c r="F12" s="44"/>
      <c r="G12" s="610"/>
      <c r="H12" s="611"/>
      <c r="I12" s="611"/>
      <c r="J12" s="611"/>
      <c r="K12" s="611"/>
      <c r="L12" s="611"/>
      <c r="M12" s="612"/>
    </row>
    <row r="13" spans="4:13" ht="12.75">
      <c r="D13" s="42">
        <v>2</v>
      </c>
      <c r="E13" s="43"/>
      <c r="F13" s="44"/>
      <c r="G13" s="610"/>
      <c r="H13" s="611"/>
      <c r="I13" s="611"/>
      <c r="J13" s="611"/>
      <c r="K13" s="611"/>
      <c r="L13" s="611"/>
      <c r="M13" s="612"/>
    </row>
    <row r="14" spans="4:13" ht="12.75">
      <c r="D14" s="42"/>
      <c r="E14" s="43"/>
      <c r="F14" s="44"/>
      <c r="G14" s="610"/>
      <c r="H14" s="611"/>
      <c r="I14" s="611"/>
      <c r="J14" s="611"/>
      <c r="K14" s="611"/>
      <c r="L14" s="611"/>
      <c r="M14" s="612"/>
    </row>
    <row r="15" spans="4:13" ht="12.75">
      <c r="D15" s="42"/>
      <c r="E15" s="43"/>
      <c r="F15" s="44"/>
      <c r="G15" s="610"/>
      <c r="H15" s="611"/>
      <c r="I15" s="611"/>
      <c r="J15" s="611"/>
      <c r="K15" s="611"/>
      <c r="L15" s="611"/>
      <c r="M15" s="612"/>
    </row>
    <row r="16" spans="4:13" ht="12.75">
      <c r="D16" s="42"/>
      <c r="E16" s="43"/>
      <c r="F16" s="44"/>
      <c r="G16" s="610"/>
      <c r="H16" s="611"/>
      <c r="I16" s="611"/>
      <c r="J16" s="611"/>
      <c r="K16" s="611"/>
      <c r="L16" s="611"/>
      <c r="M16" s="612"/>
    </row>
    <row r="17" spans="4:13" ht="12.75">
      <c r="D17" s="42"/>
      <c r="E17" s="43"/>
      <c r="F17" s="44"/>
      <c r="G17" s="610"/>
      <c r="H17" s="611"/>
      <c r="I17" s="611"/>
      <c r="J17" s="611"/>
      <c r="K17" s="611"/>
      <c r="L17" s="611"/>
      <c r="M17" s="612"/>
    </row>
    <row r="18" spans="4:13" ht="12.75">
      <c r="D18" s="42"/>
      <c r="E18" s="43"/>
      <c r="F18" s="44"/>
      <c r="G18" s="610"/>
      <c r="H18" s="611"/>
      <c r="I18" s="611"/>
      <c r="J18" s="611"/>
      <c r="K18" s="611"/>
      <c r="L18" s="611"/>
      <c r="M18" s="612"/>
    </row>
    <row r="19" spans="4:13" ht="12.75">
      <c r="D19" s="42"/>
      <c r="E19" s="43"/>
      <c r="F19" s="44"/>
      <c r="G19" s="610"/>
      <c r="H19" s="611"/>
      <c r="I19" s="611"/>
      <c r="J19" s="611"/>
      <c r="K19" s="611"/>
      <c r="L19" s="611"/>
      <c r="M19" s="612"/>
    </row>
    <row r="20" spans="4:13" ht="12.75">
      <c r="D20" s="42"/>
      <c r="E20" s="43"/>
      <c r="F20" s="44"/>
      <c r="G20" s="610"/>
      <c r="H20" s="611"/>
      <c r="I20" s="611"/>
      <c r="J20" s="611"/>
      <c r="K20" s="611"/>
      <c r="L20" s="611"/>
      <c r="M20" s="612"/>
    </row>
    <row r="21" spans="4:13" ht="12.75">
      <c r="D21" s="42"/>
      <c r="E21" s="43"/>
      <c r="F21" s="44"/>
      <c r="G21" s="610"/>
      <c r="H21" s="611"/>
      <c r="I21" s="611"/>
      <c r="J21" s="611"/>
      <c r="K21" s="611"/>
      <c r="L21" s="611"/>
      <c r="M21" s="612"/>
    </row>
    <row r="22" spans="4:13" ht="12.75">
      <c r="D22" s="42"/>
      <c r="E22" s="43"/>
      <c r="F22" s="44"/>
      <c r="G22" s="610"/>
      <c r="H22" s="611"/>
      <c r="I22" s="611"/>
      <c r="J22" s="611"/>
      <c r="K22" s="611"/>
      <c r="L22" s="611"/>
      <c r="M22" s="612"/>
    </row>
    <row r="23" spans="4:13" ht="12.75">
      <c r="D23" s="42"/>
      <c r="E23" s="43"/>
      <c r="F23" s="44"/>
      <c r="G23" s="610"/>
      <c r="H23" s="611"/>
      <c r="I23" s="611"/>
      <c r="J23" s="611"/>
      <c r="K23" s="611"/>
      <c r="L23" s="611"/>
      <c r="M23" s="612"/>
    </row>
    <row r="24" spans="4:13" ht="12.75">
      <c r="D24" s="42"/>
      <c r="E24" s="43"/>
      <c r="F24" s="44"/>
      <c r="G24" s="610"/>
      <c r="H24" s="611"/>
      <c r="I24" s="611"/>
      <c r="J24" s="611"/>
      <c r="K24" s="611"/>
      <c r="L24" s="611"/>
      <c r="M24" s="612"/>
    </row>
    <row r="25" spans="4:13" ht="12.75">
      <c r="D25" s="42"/>
      <c r="E25" s="43"/>
      <c r="F25" s="44"/>
      <c r="G25" s="610"/>
      <c r="H25" s="611"/>
      <c r="I25" s="611"/>
      <c r="J25" s="611"/>
      <c r="K25" s="611"/>
      <c r="L25" s="611"/>
      <c r="M25" s="612"/>
    </row>
    <row r="26" spans="4:13" ht="12.75">
      <c r="D26" s="42"/>
      <c r="E26" s="43"/>
      <c r="F26" s="44"/>
      <c r="G26" s="610"/>
      <c r="H26" s="611"/>
      <c r="I26" s="611"/>
      <c r="J26" s="611"/>
      <c r="K26" s="611"/>
      <c r="L26" s="611"/>
      <c r="M26" s="612"/>
    </row>
    <row r="27" spans="4:13" ht="12.75">
      <c r="D27" s="42"/>
      <c r="E27" s="43"/>
      <c r="F27" s="44"/>
      <c r="G27" s="610"/>
      <c r="H27" s="611"/>
      <c r="I27" s="611"/>
      <c r="J27" s="611"/>
      <c r="K27" s="611"/>
      <c r="L27" s="611"/>
      <c r="M27" s="612"/>
    </row>
    <row r="28" spans="4:13" ht="12.75">
      <c r="D28" s="42"/>
      <c r="E28" s="43"/>
      <c r="F28" s="44"/>
      <c r="G28" s="610"/>
      <c r="H28" s="611"/>
      <c r="I28" s="611"/>
      <c r="J28" s="611"/>
      <c r="K28" s="611"/>
      <c r="L28" s="611"/>
      <c r="M28" s="612"/>
    </row>
    <row r="29" spans="4:13" ht="12.75">
      <c r="D29" s="42"/>
      <c r="E29" s="43"/>
      <c r="F29" s="44"/>
      <c r="G29" s="610"/>
      <c r="H29" s="611"/>
      <c r="I29" s="611"/>
      <c r="J29" s="611"/>
      <c r="K29" s="611"/>
      <c r="L29" s="611"/>
      <c r="M29" s="612"/>
    </row>
    <row r="30" spans="4:13" ht="12.75">
      <c r="D30" s="42"/>
      <c r="E30" s="43"/>
      <c r="F30" s="44"/>
      <c r="G30" s="610"/>
      <c r="H30" s="611"/>
      <c r="I30" s="611"/>
      <c r="J30" s="611"/>
      <c r="K30" s="611"/>
      <c r="L30" s="611"/>
      <c r="M30" s="612"/>
    </row>
    <row r="31" spans="4:13" ht="12.75">
      <c r="D31" s="42"/>
      <c r="E31" s="43"/>
      <c r="F31" s="44"/>
      <c r="G31" s="610"/>
      <c r="H31" s="611"/>
      <c r="I31" s="611"/>
      <c r="J31" s="611"/>
      <c r="K31" s="611"/>
      <c r="L31" s="611"/>
      <c r="M31" s="612"/>
    </row>
    <row r="32" spans="4:13" ht="12.75">
      <c r="D32" s="42"/>
      <c r="E32" s="43"/>
      <c r="F32" s="44"/>
      <c r="G32" s="610"/>
      <c r="H32" s="611"/>
      <c r="I32" s="611"/>
      <c r="J32" s="611"/>
      <c r="K32" s="611"/>
      <c r="L32" s="611"/>
      <c r="M32" s="612"/>
    </row>
    <row r="33" spans="4:13" ht="12.75">
      <c r="D33" s="42"/>
      <c r="E33" s="43"/>
      <c r="F33" s="44"/>
      <c r="G33" s="610"/>
      <c r="H33" s="611"/>
      <c r="I33" s="611"/>
      <c r="J33" s="611"/>
      <c r="K33" s="611"/>
      <c r="L33" s="611"/>
      <c r="M33" s="612"/>
    </row>
    <row r="34" spans="4:13" ht="12.75">
      <c r="D34" s="42"/>
      <c r="E34" s="43"/>
      <c r="F34" s="44"/>
      <c r="G34" s="610"/>
      <c r="H34" s="611"/>
      <c r="I34" s="611"/>
      <c r="J34" s="611"/>
      <c r="K34" s="611"/>
      <c r="L34" s="611"/>
      <c r="M34" s="612"/>
    </row>
    <row r="35" spans="4:13" ht="12.75">
      <c r="D35" s="42"/>
      <c r="E35" s="43"/>
      <c r="F35" s="44"/>
      <c r="G35" s="610"/>
      <c r="H35" s="611"/>
      <c r="I35" s="611"/>
      <c r="J35" s="611"/>
      <c r="K35" s="611"/>
      <c r="L35" s="611"/>
      <c r="M35" s="612"/>
    </row>
    <row r="36" spans="4:13" ht="12.75">
      <c r="D36" s="42"/>
      <c r="E36" s="43"/>
      <c r="F36" s="44"/>
      <c r="G36" s="610"/>
      <c r="H36" s="611"/>
      <c r="I36" s="611"/>
      <c r="J36" s="611"/>
      <c r="K36" s="611"/>
      <c r="L36" s="611"/>
      <c r="M36" s="612"/>
    </row>
    <row r="37" spans="2:13" ht="12.75">
      <c r="B37" s="45"/>
      <c r="C37" s="46"/>
      <c r="D37" s="46"/>
      <c r="E37" s="46"/>
      <c r="F37" s="46"/>
      <c r="G37" s="46"/>
      <c r="H37" s="46"/>
      <c r="I37" s="46"/>
      <c r="J37" s="46"/>
      <c r="K37" s="46"/>
      <c r="L37" s="46"/>
      <c r="M37" s="46"/>
    </row>
    <row r="38" spans="2:13" ht="12.75">
      <c r="B38" s="45"/>
      <c r="C38" s="613" t="str">
        <f>Translations!$B$98</f>
        <v>Jei reikia, įrašykite daugiau eilučių</v>
      </c>
      <c r="D38" s="614"/>
      <c r="E38" s="614"/>
      <c r="F38" s="614"/>
      <c r="G38" s="614"/>
      <c r="H38" s="614"/>
      <c r="I38" s="614"/>
      <c r="J38" s="614"/>
      <c r="K38" s="614"/>
      <c r="L38" s="614"/>
      <c r="M38" s="614"/>
    </row>
    <row r="39" spans="1:13" ht="12.75">
      <c r="A39" s="45"/>
      <c r="B39" s="45"/>
      <c r="C39" s="46"/>
      <c r="D39" s="46"/>
      <c r="E39" s="46"/>
      <c r="F39" s="46"/>
      <c r="G39" s="46"/>
      <c r="H39" s="46"/>
      <c r="I39" s="46"/>
      <c r="J39" s="46"/>
      <c r="K39" s="46"/>
      <c r="L39" s="46"/>
      <c r="M39" s="46"/>
    </row>
    <row r="40" spans="5:11" ht="12.75">
      <c r="E40" s="615" t="str">
        <f>Translations!B168</f>
        <v>&lt;&lt;&lt;Paspaudę čia pateksite į tolesnį skirsnį&gt;&gt;&gt;</v>
      </c>
      <c r="F40" s="615"/>
      <c r="G40" s="615"/>
      <c r="H40" s="615"/>
      <c r="I40" s="615"/>
      <c r="J40" s="615"/>
      <c r="K40" s="615"/>
    </row>
  </sheetData>
  <sheetProtection sheet="1" objects="1" scenarios="1" formatCells="0" formatColumns="0" formatRows="0" insertColumns="0" insertRows="0"/>
  <mergeCells count="34">
    <mergeCell ref="G20:M20"/>
    <mergeCell ref="G11:M11"/>
    <mergeCell ref="G12:M12"/>
    <mergeCell ref="G13:M13"/>
    <mergeCell ref="B2:M2"/>
    <mergeCell ref="C4:M4"/>
    <mergeCell ref="C6:M6"/>
    <mergeCell ref="C7:M7"/>
    <mergeCell ref="C8:M8"/>
    <mergeCell ref="C9:M9"/>
    <mergeCell ref="G14:M14"/>
    <mergeCell ref="G15:M15"/>
    <mergeCell ref="G16:M16"/>
    <mergeCell ref="G17:M17"/>
    <mergeCell ref="G18:M18"/>
    <mergeCell ref="G19:M19"/>
    <mergeCell ref="G21:M21"/>
    <mergeCell ref="G22:M22"/>
    <mergeCell ref="G23:M23"/>
    <mergeCell ref="G24:M24"/>
    <mergeCell ref="G25:M25"/>
    <mergeCell ref="G29:M29"/>
    <mergeCell ref="G26:M26"/>
    <mergeCell ref="G27:M27"/>
    <mergeCell ref="G28:M28"/>
    <mergeCell ref="G33:M33"/>
    <mergeCell ref="G34:M34"/>
    <mergeCell ref="G36:M36"/>
    <mergeCell ref="C38:M38"/>
    <mergeCell ref="E40:K40"/>
    <mergeCell ref="G30:M30"/>
    <mergeCell ref="G31:M31"/>
    <mergeCell ref="G32:M32"/>
    <mergeCell ref="G35:M35"/>
  </mergeCells>
  <dataValidations count="1">
    <dataValidation type="list" allowBlank="1" showInputMessage="1" showErrorMessage="1" sqref="F12:F36">
      <formula1>Euconst_MPReferenceDateTypes</formula1>
    </dataValidation>
  </dataValidations>
  <hyperlinks>
    <hyperlink ref="E40:K40" location="JUMP_2_Identification" display="&lt;&lt;&lt; Click here to proceed to next sheet &gt;&gt;&gt; "/>
  </hyperlinks>
  <printOptions/>
  <pageMargins left="0.7874015748031497" right="0.7874015748031497" top="0.7874015748031497" bottom="0.7874015748031497" header="0.3937007874015748" footer="0.3937007874015748"/>
  <pageSetup fitToHeight="2" fitToWidth="1" horizontalDpi="600" verticalDpi="600" orientation="portrait" paperSize="9" scale="64" r:id="rId1"/>
  <headerFooter alignWithMargins="0">
    <oddHeader>&amp;L&amp;F, &amp;A&amp;R&amp;D, &amp;T</oddHeader>
    <oddFooter>&amp;C&amp;P /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167"/>
  <sheetViews>
    <sheetView showGridLines="0" zoomScaleSheetLayoutView="100" zoomScalePageLayoutView="0" workbookViewId="0" topLeftCell="B2">
      <selection activeCell="B2" sqref="B2"/>
    </sheetView>
  </sheetViews>
  <sheetFormatPr defaultColWidth="11.421875" defaultRowHeight="12.75"/>
  <cols>
    <col min="1" max="1" width="3.28125" style="98" hidden="1" customWidth="1"/>
    <col min="2" max="2" width="3.28125" style="23" customWidth="1"/>
    <col min="3" max="3" width="4.140625" style="23" customWidth="1"/>
    <col min="4" max="11" width="12.7109375" style="23" customWidth="1"/>
    <col min="12" max="12" width="4.7109375" style="23" customWidth="1"/>
    <col min="13" max="13" width="9.140625" style="98" hidden="1" customWidth="1"/>
    <col min="14" max="14" width="4.7109375" style="23" customWidth="1"/>
    <col min="15" max="16384" width="11.421875" style="23" customWidth="1"/>
  </cols>
  <sheetData>
    <row r="1" spans="1:13" s="98" customFormat="1" ht="12.75" hidden="1">
      <c r="A1" s="207" t="s">
        <v>1010</v>
      </c>
      <c r="M1" s="207" t="s">
        <v>1010</v>
      </c>
    </row>
    <row r="2" spans="3:7" ht="12.75">
      <c r="C2" s="96"/>
      <c r="D2" s="66"/>
      <c r="E2" s="66"/>
      <c r="F2" s="97"/>
      <c r="G2" s="97"/>
    </row>
    <row r="3" spans="3:13" ht="19.5" customHeight="1">
      <c r="C3" s="556" t="str">
        <f>Translations!$B$99</f>
        <v>ORLAIVIO NAUDOTOJO IDENTIFIKAVIMAS IR VEIKLOS APRAŠYMAS</v>
      </c>
      <c r="D3" s="556"/>
      <c r="E3" s="556"/>
      <c r="F3" s="556"/>
      <c r="G3" s="556"/>
      <c r="H3" s="556"/>
      <c r="I3" s="556"/>
      <c r="J3" s="556"/>
      <c r="K3" s="556"/>
      <c r="M3" s="99" t="s">
        <v>210</v>
      </c>
    </row>
    <row r="5" spans="3:11" ht="15.75">
      <c r="C5" s="100">
        <v>2</v>
      </c>
      <c r="D5" s="101" t="str">
        <f>Translations!$B$100</f>
        <v>Orlaivio naudotojo identifikavimas</v>
      </c>
      <c r="E5" s="101"/>
      <c r="F5" s="101"/>
      <c r="G5" s="101"/>
      <c r="H5" s="101"/>
      <c r="I5" s="101"/>
      <c r="J5" s="101"/>
      <c r="K5" s="101"/>
    </row>
    <row r="7" spans="3:11" ht="12.75">
      <c r="C7" s="102" t="s">
        <v>258</v>
      </c>
      <c r="D7" s="661" t="str">
        <f>Translations!$B$101</f>
        <v>Įrašykite orlaivio naudotojo pavadinimą</v>
      </c>
      <c r="E7" s="661"/>
      <c r="F7" s="661"/>
      <c r="G7" s="661"/>
      <c r="H7" s="103"/>
      <c r="I7" s="660"/>
      <c r="J7" s="631"/>
      <c r="K7" s="632"/>
    </row>
    <row r="8" spans="2:11" ht="12.75" customHeight="1">
      <c r="B8" s="69"/>
      <c r="C8" s="104"/>
      <c r="D8" s="626" t="str">
        <f>Translations!$B$103</f>
        <v>Tai turi būti juridinio asmens, kuris vykdo ES ATLPS direktyvos I priede apibrėžtą aviacijos veiklą, pavadinimas</v>
      </c>
      <c r="E8" s="626"/>
      <c r="F8" s="626"/>
      <c r="G8" s="626"/>
      <c r="H8" s="626"/>
      <c r="I8" s="548"/>
      <c r="J8" s="548"/>
      <c r="K8" s="548"/>
    </row>
    <row r="9" spans="2:11" ht="4.5" customHeight="1">
      <c r="B9" s="69"/>
      <c r="C9" s="104"/>
      <c r="D9" s="105"/>
      <c r="E9" s="105"/>
      <c r="F9" s="105"/>
      <c r="G9" s="105"/>
      <c r="H9" s="105"/>
      <c r="I9" s="10"/>
      <c r="J9" s="10"/>
      <c r="K9" s="10"/>
    </row>
    <row r="10" spans="2:11" ht="12.75" customHeight="1">
      <c r="B10" s="69"/>
      <c r="C10" s="106" t="s">
        <v>261</v>
      </c>
      <c r="D10" s="564" t="str">
        <f>Translations!$B$104</f>
        <v>Unikalus identifikatorius, kaip nurodyta Komisijos orlaivių naudotojų sąraše</v>
      </c>
      <c r="E10" s="564"/>
      <c r="F10" s="564"/>
      <c r="G10" s="564"/>
      <c r="H10" s="564"/>
      <c r="I10" s="564"/>
      <c r="J10" s="564"/>
      <c r="K10" s="564"/>
    </row>
    <row r="11" spans="4:11" ht="38.25" customHeight="1">
      <c r="D11" s="626" t="str">
        <f>Translations!$B$883</f>
        <v>Šį identifikatorių galima rasti sąraše, kurį paskelbė Komisija pagal ES ATLPS direktyvos 18a straipsnio 3 dalį. Orlaivių naudotojų, kuriems netaikoma administracinė prievolė pagal ES ATLPS, prašome susisiekti su kompetentinga institucija (KI) kad gautumėte unikalų ID numerį. KI gali paprašyti Jūsų palikti laukelį tuščią.</v>
      </c>
      <c r="E11" s="628"/>
      <c r="F11" s="628"/>
      <c r="G11" s="628"/>
      <c r="H11" s="628"/>
      <c r="I11" s="628"/>
      <c r="J11" s="628"/>
      <c r="K11" s="628"/>
    </row>
    <row r="12" spans="2:11" ht="12.75" customHeight="1">
      <c r="B12" s="69"/>
      <c r="C12" s="104"/>
      <c r="D12" s="626"/>
      <c r="E12" s="626"/>
      <c r="F12" s="626"/>
      <c r="G12" s="626"/>
      <c r="H12" s="626"/>
      <c r="I12" s="662"/>
      <c r="J12" s="658"/>
      <c r="K12" s="659"/>
    </row>
    <row r="14" spans="3:13" ht="12.75" customHeight="1">
      <c r="C14" s="107" t="s">
        <v>299</v>
      </c>
      <c r="D14" s="564" t="str">
        <f>Translations!$B$106</f>
        <v>Prašome pasirinkti pagrindinį stebėsenos planą</v>
      </c>
      <c r="E14" s="564"/>
      <c r="F14" s="564"/>
      <c r="G14" s="564"/>
      <c r="H14" s="564"/>
      <c r="I14" s="666"/>
      <c r="J14" s="667"/>
      <c r="K14" s="668"/>
      <c r="M14" s="108">
        <f>IF(ISBLANK(I14),"",MATCH(I14,SelectPrimaryInfoSource,0))</f>
      </c>
    </row>
    <row r="15" spans="4:11" ht="53.25" customHeight="1">
      <c r="D15" s="626" t="str">
        <f>Translations!$B$107</f>
        <v>Paaiškinimas. Šiame šablone yra keli laukeliai, kurie identiški tonkilometrių stebėsenos plano šablonui, pavyzdžiui, adreso informacija ir su orlaivių parku susijusi informacija. Siekdami išvengti nereikalingo dubliavimo, čia galite pasirinkti, kuris bus pagrindinis dokumentas, – metinis išmetamųjų ŠESD stebėsenos planas (šis failas) ar tonkilometrių stebėsenos planas. Pasirinkę planą, reikalaujamą informaciją turite įrašyti tik į vieną pasirinktą dokumentą.</v>
      </c>
      <c r="E15" s="628"/>
      <c r="F15" s="628"/>
      <c r="G15" s="628"/>
      <c r="H15" s="628"/>
      <c r="I15" s="628"/>
      <c r="J15" s="628"/>
      <c r="K15" s="628"/>
    </row>
    <row r="16" spans="3:13" ht="12.75" customHeight="1">
      <c r="C16" s="107" t="s">
        <v>263</v>
      </c>
      <c r="D16" s="564" t="str">
        <f>Translations!$B$108</f>
        <v>Tai naujas ar atnaujintas stebėsenos planas?</v>
      </c>
      <c r="E16" s="564"/>
      <c r="F16" s="564"/>
      <c r="G16" s="564"/>
      <c r="H16" s="564"/>
      <c r="I16" s="666"/>
      <c r="J16" s="667"/>
      <c r="K16" s="668"/>
      <c r="M16" s="108">
        <f>IF(ISBLANK(I16),"",MATCH(I16,NewUpdate,0))</f>
      </c>
    </row>
    <row r="17" spans="4:11" ht="36" customHeight="1">
      <c r="D17" s="626" t="str">
        <f>Translations!$B$109</f>
        <v>Pastaba. Jei naudojatės šiuo failu norėdami atnaujinti ankstesnę versiją, 2 skirsnio c punkte turite pasirinkti „Metinių išmetamųjų ŠESD stebėsenos planas“. Jei tai atnaujintas stebėsenos planas, jūsų kompetentinga institucija gali leisti nepildyti visų duomenų, o įrašyti tik naują informaciją.</v>
      </c>
      <c r="E17" s="609"/>
      <c r="F17" s="609"/>
      <c r="G17" s="609"/>
      <c r="H17" s="609"/>
      <c r="I17" s="609"/>
      <c r="J17" s="609"/>
      <c r="K17" s="609"/>
    </row>
    <row r="18" spans="4:12" ht="12.75">
      <c r="D18" s="61" t="str">
        <f>Translations!$B$110</f>
        <v>Šios stebėsenos plano versijos numeris</v>
      </c>
      <c r="E18" s="62"/>
      <c r="F18" s="62"/>
      <c r="G18" s="63"/>
      <c r="I18" s="663"/>
      <c r="J18" s="664"/>
      <c r="K18" s="665"/>
      <c r="L18" s="63"/>
    </row>
    <row r="19" spans="4:12" ht="12.75" customHeight="1">
      <c r="D19" s="64" t="str">
        <f>Translations!$B$111</f>
        <v>Pastaba. Šis skaičius taip pat bus rodomas šio failo viršelyje. Jis turėtų būti suderintas su jūsų įrašu 1 skirsnyje.</v>
      </c>
      <c r="E19" s="65"/>
      <c r="F19" s="65"/>
      <c r="G19" s="65"/>
      <c r="H19" s="65"/>
      <c r="K19" s="65"/>
      <c r="L19" s="65"/>
    </row>
    <row r="20" spans="1:13" s="109" customFormat="1" ht="20.25" customHeight="1">
      <c r="A20" s="110"/>
      <c r="D20" s="655" t="str">
        <f>Translations!$B$112</f>
        <v>&lt;&lt;&lt; Jei 2 skirsnio c punkte pasirinkote t-km stebėsenos planą, spauskite čia ir pateksite į 3a skirsnį &gt;&gt;&gt;</v>
      </c>
      <c r="E20" s="655"/>
      <c r="F20" s="655"/>
      <c r="G20" s="655"/>
      <c r="H20" s="656"/>
      <c r="I20" s="656"/>
      <c r="J20" s="656"/>
      <c r="K20" s="656"/>
      <c r="M20" s="98"/>
    </row>
    <row r="21" spans="2:11" ht="26.25" customHeight="1">
      <c r="B21" s="69"/>
      <c r="C21" s="102" t="s">
        <v>668</v>
      </c>
      <c r="D21" s="564" t="str">
        <f>Translations!$B$113</f>
        <v>Nurodykite orlaivio naudotojo pavadinimą Komisijos sudarytame orlaivių naudotojų sąraše, jei jis nesutampa su 2 skirsnio a punkte nurodytu pavadinimu.</v>
      </c>
      <c r="E21" s="564"/>
      <c r="F21" s="564"/>
      <c r="G21" s="564"/>
      <c r="H21" s="564"/>
      <c r="I21" s="564"/>
      <c r="J21" s="564"/>
      <c r="K21" s="564"/>
    </row>
    <row r="22" spans="4:11" ht="25.5" customHeight="1">
      <c r="D22" s="626" t="str">
        <f>Translations!$B$884</f>
        <v>Taikoma tik orlaivių naudotojams, kuriems taikoma administracinė prievolė pagal ES ATLPS. Pagal ES ATLPS direktyvos 18a straipsnio 3 dalį, sąraše esančio orlaivio naudotojo pavadinimas gali skirtis nuo tikrojo orlaivio naudotojo pavadinimo, nurodyto 2 dalies a punkte.</v>
      </c>
      <c r="E22" s="628"/>
      <c r="F22" s="628"/>
      <c r="G22" s="628"/>
      <c r="H22" s="628"/>
      <c r="I22" s="628"/>
      <c r="J22" s="628"/>
      <c r="K22" s="628"/>
    </row>
    <row r="23" spans="2:11" ht="12.75" customHeight="1">
      <c r="B23" s="69"/>
      <c r="C23" s="104"/>
      <c r="D23" s="626"/>
      <c r="E23" s="626"/>
      <c r="F23" s="626"/>
      <c r="G23" s="626"/>
      <c r="H23" s="626"/>
      <c r="I23" s="657"/>
      <c r="J23" s="658"/>
      <c r="K23" s="659"/>
    </row>
    <row r="25" spans="2:11" ht="12.75">
      <c r="B25" s="69"/>
      <c r="C25" s="102" t="s">
        <v>186</v>
      </c>
      <c r="D25" s="564" t="str">
        <f>Translations!$B$115</f>
        <v>Prašome įrašyti unikalų ICAO žymenį, naudojamą šaukinyje skrydžių valdymo (ATC) tikslais, jei jis žinomas.</v>
      </c>
      <c r="E25" s="564"/>
      <c r="F25" s="564"/>
      <c r="G25" s="564"/>
      <c r="H25" s="564"/>
      <c r="I25" s="564"/>
      <c r="J25" s="564"/>
      <c r="K25" s="564"/>
    </row>
    <row r="26" spans="3:11" ht="20.25" customHeight="1">
      <c r="C26" s="104"/>
      <c r="D26" s="626" t="str">
        <f>Translations!$B$116</f>
        <v>ICAO žymuo turėtų būti toks, koks yra nurodytas ICAO skrydžio plano 7 langelyje (išskyrus skrydžio identifikaciją), kaip nustatyta ICAO dokumente 8585. Jei skrydžių planuose ICAO žymens nenurodote, išskleidžiamajame sąraše pasirinkite „netaikoma“ ir pereikite į 2 skirsnio g punktą.</v>
      </c>
      <c r="E26" s="626"/>
      <c r="F26" s="626"/>
      <c r="G26" s="626"/>
      <c r="H26" s="626"/>
      <c r="I26" s="660"/>
      <c r="J26" s="631"/>
      <c r="K26" s="632"/>
    </row>
    <row r="27" spans="3:8" ht="31.5" customHeight="1">
      <c r="C27" s="104"/>
      <c r="D27" s="626"/>
      <c r="E27" s="626"/>
      <c r="F27" s="626"/>
      <c r="G27" s="626"/>
      <c r="H27" s="626"/>
    </row>
    <row r="28" spans="2:11" ht="27" customHeight="1">
      <c r="B28" s="69"/>
      <c r="C28" s="111" t="s">
        <v>140</v>
      </c>
      <c r="D28" s="564" t="str">
        <f>Translations!$B$117</f>
        <v>Jei unikalaus ICAO žymens, kuris būtų naudojamas ATC tikslais, nėra, nurodykite orlaivio registracijos numerį, naudojamą jūsų eksploatuojamo orlaivio šaukinyje ATC tikslais.</v>
      </c>
      <c r="E28" s="564"/>
      <c r="F28" s="564"/>
      <c r="G28" s="564"/>
      <c r="H28" s="564"/>
      <c r="I28" s="564"/>
      <c r="J28" s="564"/>
      <c r="K28" s="564"/>
    </row>
    <row r="29" spans="2:11" ht="26.25" customHeight="1">
      <c r="B29" s="69"/>
      <c r="C29" s="104"/>
      <c r="D29" s="626" t="str">
        <f>Translations!$B$885</f>
        <v>Jei nėra nurodytas unikalus TCAO žymuo, įveskite visus naudojamų orlaivių identifikavimo duomenis ATC tikslais (uodegos numerius), kaip nurodyta skrydžio plano 7 langelyje.</v>
      </c>
      <c r="E29" s="626"/>
      <c r="F29" s="626"/>
      <c r="G29" s="626"/>
      <c r="H29" s="678"/>
      <c r="I29" s="573"/>
      <c r="J29" s="573"/>
      <c r="K29" s="573"/>
    </row>
    <row r="30" spans="2:10" ht="25.5" customHeight="1">
      <c r="B30" s="69"/>
      <c r="C30" s="388"/>
      <c r="E30" s="390" t="str">
        <f>Translations!$B$886</f>
        <v>Nr.</v>
      </c>
      <c r="F30" s="390" t="str">
        <f>Translations!$B$887</f>
        <v>Registracijos numeris</v>
      </c>
      <c r="G30" s="390" t="str">
        <f>Translations!$B$886</f>
        <v>Nr.</v>
      </c>
      <c r="H30" s="390" t="str">
        <f>Translations!$B$887</f>
        <v>Registracijos numeris</v>
      </c>
      <c r="I30" s="390" t="str">
        <f>Translations!$B$886</f>
        <v>Nr.</v>
      </c>
      <c r="J30" s="390" t="str">
        <f>Translations!$B$887</f>
        <v>Registracijos numeris</v>
      </c>
    </row>
    <row r="31" spans="2:10" ht="12.75" customHeight="1">
      <c r="B31" s="69"/>
      <c r="C31" s="388"/>
      <c r="E31" s="389">
        <v>1</v>
      </c>
      <c r="F31" s="391"/>
      <c r="G31" s="389">
        <v>11</v>
      </c>
      <c r="H31" s="391"/>
      <c r="I31" s="389">
        <v>21</v>
      </c>
      <c r="J31" s="391"/>
    </row>
    <row r="32" spans="2:10" ht="12.75" customHeight="1">
      <c r="B32" s="69"/>
      <c r="C32" s="388"/>
      <c r="E32" s="389">
        <v>2</v>
      </c>
      <c r="F32" s="391"/>
      <c r="G32" s="389">
        <v>12</v>
      </c>
      <c r="H32" s="391"/>
      <c r="I32" s="389">
        <v>22</v>
      </c>
      <c r="J32" s="391"/>
    </row>
    <row r="33" spans="2:10" ht="12.75" customHeight="1">
      <c r="B33" s="69"/>
      <c r="C33" s="388"/>
      <c r="E33" s="389">
        <v>3</v>
      </c>
      <c r="F33" s="391"/>
      <c r="G33" s="389">
        <v>13</v>
      </c>
      <c r="H33" s="391"/>
      <c r="I33" s="389">
        <v>23</v>
      </c>
      <c r="J33" s="391"/>
    </row>
    <row r="34" spans="2:10" ht="12.75" customHeight="1">
      <c r="B34" s="69"/>
      <c r="C34" s="388"/>
      <c r="E34" s="389">
        <v>4</v>
      </c>
      <c r="F34" s="391"/>
      <c r="G34" s="389">
        <v>14</v>
      </c>
      <c r="H34" s="391"/>
      <c r="I34" s="389">
        <v>24</v>
      </c>
      <c r="J34" s="391"/>
    </row>
    <row r="35" spans="2:10" ht="12.75" customHeight="1">
      <c r="B35" s="69"/>
      <c r="C35" s="388"/>
      <c r="E35" s="389">
        <v>5</v>
      </c>
      <c r="F35" s="391"/>
      <c r="G35" s="389">
        <v>15</v>
      </c>
      <c r="H35" s="391"/>
      <c r="I35" s="389">
        <v>25</v>
      </c>
      <c r="J35" s="391"/>
    </row>
    <row r="36" spans="2:10" ht="12.75" customHeight="1">
      <c r="B36" s="69"/>
      <c r="C36" s="388"/>
      <c r="E36" s="389">
        <v>6</v>
      </c>
      <c r="F36" s="391"/>
      <c r="G36" s="389">
        <v>16</v>
      </c>
      <c r="H36" s="391"/>
      <c r="I36" s="389">
        <v>26</v>
      </c>
      <c r="J36" s="391"/>
    </row>
    <row r="37" spans="2:10" ht="12.75" customHeight="1">
      <c r="B37" s="69"/>
      <c r="C37" s="388"/>
      <c r="E37" s="389">
        <v>7</v>
      </c>
      <c r="F37" s="391"/>
      <c r="G37" s="389">
        <v>17</v>
      </c>
      <c r="H37" s="391"/>
      <c r="I37" s="389">
        <v>27</v>
      </c>
      <c r="J37" s="391"/>
    </row>
    <row r="38" spans="2:10" ht="12.75" customHeight="1">
      <c r="B38" s="69"/>
      <c r="C38" s="388"/>
      <c r="E38" s="389">
        <v>8</v>
      </c>
      <c r="F38" s="391"/>
      <c r="G38" s="389">
        <v>18</v>
      </c>
      <c r="H38" s="391"/>
      <c r="I38" s="389">
        <v>28</v>
      </c>
      <c r="J38" s="391"/>
    </row>
    <row r="39" spans="2:10" ht="12.75" customHeight="1">
      <c r="B39" s="69"/>
      <c r="C39" s="388"/>
      <c r="E39" s="389">
        <v>9</v>
      </c>
      <c r="F39" s="391"/>
      <c r="G39" s="389">
        <v>19</v>
      </c>
      <c r="H39" s="391"/>
      <c r="I39" s="389">
        <v>29</v>
      </c>
      <c r="J39" s="391"/>
    </row>
    <row r="40" spans="2:10" ht="12.75" customHeight="1">
      <c r="B40" s="69"/>
      <c r="C40" s="388"/>
      <c r="E40" s="389">
        <v>10</v>
      </c>
      <c r="F40" s="391"/>
      <c r="G40" s="389">
        <v>20</v>
      </c>
      <c r="H40" s="391"/>
      <c r="I40" s="389">
        <v>30</v>
      </c>
      <c r="J40" s="391"/>
    </row>
    <row r="41" spans="2:11" ht="26.25" customHeight="1">
      <c r="B41" s="69"/>
      <c r="C41" s="104"/>
      <c r="D41" s="626" t="str">
        <f>Translations!$B$888</f>
        <v>Jei jūsų transporto priemonių parkas viršija 30 registracijos numerių, šiame laukelyje įrašykite likusius numerius, atskirdami juos kabliataškiu („;“).</v>
      </c>
      <c r="E41" s="626"/>
      <c r="F41" s="626"/>
      <c r="G41" s="626"/>
      <c r="H41" s="678"/>
      <c r="I41" s="573"/>
      <c r="J41" s="573"/>
      <c r="K41" s="573"/>
    </row>
    <row r="42" spans="2:11" ht="26.25" customHeight="1">
      <c r="B42" s="69"/>
      <c r="C42" s="388"/>
      <c r="D42" s="679"/>
      <c r="E42" s="680"/>
      <c r="F42" s="680"/>
      <c r="G42" s="680"/>
      <c r="H42" s="680"/>
      <c r="I42" s="680"/>
      <c r="J42" s="680"/>
      <c r="K42" s="680"/>
    </row>
    <row r="43" spans="3:11" ht="12" customHeight="1">
      <c r="C43" s="104"/>
      <c r="D43" s="112"/>
      <c r="E43" s="112"/>
      <c r="F43" s="112"/>
      <c r="G43" s="112"/>
      <c r="H43" s="112"/>
      <c r="I43" s="113"/>
      <c r="J43" s="113"/>
      <c r="K43" s="113"/>
    </row>
    <row r="44" spans="3:11" ht="12.75">
      <c r="C44" s="111" t="s">
        <v>271</v>
      </c>
      <c r="D44" s="571" t="str">
        <f>Translations!$B$889</f>
        <v>Jei taikytina, prašome įvesti orlaivio naudotojo ES ATLPS administruojančią valstybę narę</v>
      </c>
      <c r="E44" s="571"/>
      <c r="F44" s="571"/>
      <c r="G44" s="571"/>
      <c r="H44" s="571"/>
      <c r="I44" s="571"/>
      <c r="J44" s="571"/>
      <c r="K44" s="571"/>
    </row>
    <row r="45" spans="2:11" ht="12.75">
      <c r="B45" s="80"/>
      <c r="C45" s="114"/>
      <c r="D45" s="626" t="str">
        <f>Translations!$B$121</f>
        <v>pagal direktyvos 18a straipsnį</v>
      </c>
      <c r="E45" s="626"/>
      <c r="F45" s="626"/>
      <c r="G45" s="626"/>
      <c r="H45" s="626"/>
      <c r="I45" s="630" t="s">
        <v>1599</v>
      </c>
      <c r="J45" s="631"/>
      <c r="K45" s="632"/>
    </row>
    <row r="46" spans="2:11" ht="12.75">
      <c r="B46" s="80"/>
      <c r="C46" s="114"/>
      <c r="D46" s="115"/>
      <c r="E46" s="115"/>
      <c r="F46" s="115"/>
      <c r="G46" s="115"/>
      <c r="H46" s="115"/>
      <c r="I46" s="116"/>
      <c r="J46" s="116"/>
      <c r="K46" s="116"/>
    </row>
    <row r="47" spans="3:11" ht="12.75">
      <c r="C47" s="111" t="s">
        <v>294</v>
      </c>
      <c r="D47" s="673" t="str">
        <f>Translations!$B$890</f>
        <v>Šios valstybės narės ES ATLPS kompetentinga institucija:</v>
      </c>
      <c r="E47" s="673"/>
      <c r="F47" s="673"/>
      <c r="G47" s="673"/>
      <c r="H47" s="673"/>
      <c r="I47" s="630" t="s">
        <v>1599</v>
      </c>
      <c r="J47" s="631"/>
      <c r="K47" s="632"/>
    </row>
    <row r="48" spans="2:11" ht="30.75" customHeight="1">
      <c r="B48" s="80"/>
      <c r="C48" s="114"/>
      <c r="D48" s="626" t="str">
        <f>Translations!$B$123</f>
        <v>Tam tikrose valstybėse narėse yra daugiau negu viena kompetentinga institucija, kuri yra atsakinga už orlaivių naudotojus pagal ES ATLPS. Įrašykite tinkamos institucijos pavadinimą, jei taikoma. Kitais atvejais pasirinkite „netaikoma“.</v>
      </c>
      <c r="E48" s="626"/>
      <c r="F48" s="626"/>
      <c r="G48" s="626"/>
      <c r="H48" s="626"/>
      <c r="I48" s="627"/>
      <c r="J48" s="627"/>
      <c r="K48" s="627"/>
    </row>
    <row r="49" spans="3:11" ht="12.75">
      <c r="C49" s="394" t="s">
        <v>693</v>
      </c>
      <c r="D49" s="673" t="str">
        <f>Translations!$B$891</f>
        <v>Šios valstybės narės CORSIA kompetentinga institucija:</v>
      </c>
      <c r="E49" s="673"/>
      <c r="F49" s="673"/>
      <c r="G49" s="673"/>
      <c r="H49" s="673"/>
      <c r="I49" s="630" t="s">
        <v>1599</v>
      </c>
      <c r="J49" s="631"/>
      <c r="K49" s="632"/>
    </row>
    <row r="50" spans="2:11" ht="24.75" customHeight="1">
      <c r="B50" s="80"/>
      <c r="C50" s="114"/>
      <c r="D50" s="626" t="str">
        <f>Translations!$B$892</f>
        <v>Jei tai ta pati institucija, kaip nurodyta i punkte, arba jei šioje valstybėje narėje Jūs neturite administracinių prievolių pagal CORSIA, šį laukelį galite palikti tuščią.</v>
      </c>
      <c r="E50" s="626"/>
      <c r="F50" s="626"/>
      <c r="G50" s="626"/>
      <c r="H50" s="626"/>
      <c r="I50" s="627"/>
      <c r="J50" s="627"/>
      <c r="K50" s="627"/>
    </row>
    <row r="51" spans="2:11" ht="4.5" customHeight="1">
      <c r="B51" s="80"/>
      <c r="C51" s="114"/>
      <c r="D51" s="105"/>
      <c r="E51" s="105"/>
      <c r="F51" s="105"/>
      <c r="G51" s="105"/>
      <c r="H51" s="105"/>
      <c r="I51" s="69"/>
      <c r="J51" s="69"/>
      <c r="K51" s="69"/>
    </row>
    <row r="52" spans="2:11" ht="25.5" customHeight="1">
      <c r="B52" s="80"/>
      <c r="C52" s="394" t="s">
        <v>694</v>
      </c>
      <c r="D52" s="571" t="str">
        <f>Translations!$B$124</f>
        <v>Įrašykite valstybėje narėje išduoto oro vežėjo pažymėjimo (OVP) ir licencijos oro susisiekimui vykdyti numerius ir juos išdavusias institucijas, jei turima</v>
      </c>
      <c r="E52" s="571"/>
      <c r="F52" s="571"/>
      <c r="G52" s="571"/>
      <c r="H52" s="571"/>
      <c r="I52" s="571"/>
      <c r="J52" s="571"/>
      <c r="K52" s="571"/>
    </row>
    <row r="53" spans="3:11" ht="12.75">
      <c r="C53" s="117"/>
      <c r="G53" s="118" t="str">
        <f>Translations!$B$125</f>
        <v>Oro vežėjo pažymėjimas</v>
      </c>
      <c r="H53" s="119"/>
      <c r="I53" s="633"/>
      <c r="J53" s="634"/>
      <c r="K53" s="635"/>
    </row>
    <row r="54" spans="7:11" ht="12.75">
      <c r="G54" s="118" t="str">
        <f>Translations!$B$126</f>
        <v>OVP išdavusi institucija</v>
      </c>
      <c r="H54" s="119"/>
      <c r="I54" s="630" t="s">
        <v>1599</v>
      </c>
      <c r="J54" s="631"/>
      <c r="K54" s="632"/>
    </row>
    <row r="55" spans="3:11" ht="24" customHeight="1">
      <c r="C55" s="117"/>
      <c r="G55" s="624" t="str">
        <f>Translations!$B$127</f>
        <v>Licencija oro susisiekimui vykdyti</v>
      </c>
      <c r="H55" s="625"/>
      <c r="I55" s="630"/>
      <c r="J55" s="631"/>
      <c r="K55" s="632"/>
    </row>
    <row r="56" spans="7:11" ht="12.75">
      <c r="G56" s="118" t="str">
        <f>Translations!$B$128</f>
        <v>Leidimą išduodanti institucija:</v>
      </c>
      <c r="H56" s="119"/>
      <c r="I56" s="630" t="s">
        <v>1599</v>
      </c>
      <c r="J56" s="631"/>
      <c r="K56" s="632"/>
    </row>
    <row r="57" spans="3:10" ht="12.75">
      <c r="C57" s="120"/>
      <c r="G57" s="119"/>
      <c r="H57" s="119"/>
      <c r="J57" s="121"/>
    </row>
    <row r="58" spans="2:12" ht="12.75">
      <c r="B58" s="379"/>
      <c r="C58" s="379"/>
      <c r="D58" s="380"/>
      <c r="E58" s="380"/>
      <c r="F58" s="380"/>
      <c r="G58" s="381"/>
      <c r="H58" s="381"/>
      <c r="I58" s="380"/>
      <c r="J58" s="382"/>
      <c r="K58" s="380"/>
      <c r="L58" s="380"/>
    </row>
    <row r="59" spans="2:12" ht="39.75" customHeight="1">
      <c r="B59" s="379"/>
      <c r="C59" s="383"/>
      <c r="D59" s="560" t="str">
        <f>Translations!$B$893</f>
        <v>Pastaba: jei administracinę prievolę turite tai pačiai šaliai tiek pagal CORSIA, tiek pagal ES ATLPS, turėtumėte užpildyti šio šablono skyrius, kurie pažymėti kaip susiję su TCAO rinkos pagrindu sukurtu mechanizmu CORSIA (pažymėti šviesiai mėlynu rėmeliu).</v>
      </c>
      <c r="E59" s="629"/>
      <c r="F59" s="629"/>
      <c r="G59" s="629"/>
      <c r="H59" s="629"/>
      <c r="I59" s="629"/>
      <c r="J59" s="629"/>
      <c r="K59" s="629"/>
      <c r="L59" s="380"/>
    </row>
    <row r="60" spans="2:12" ht="25.5" customHeight="1">
      <c r="B60" s="379"/>
      <c r="C60" s="383"/>
      <c r="D60" s="572" t="str">
        <f>Translations!$B$894</f>
        <v>Remiantis CORSIA SARP 1.2 punktu, orlaivio naudotojas priskiriamas valstybei pagal TCAO žymenį, jei taikytina, arba valstybei, išdavusiai OVP, arba pagal teisinės registracijos vietą.</v>
      </c>
      <c r="E60" s="573"/>
      <c r="F60" s="573"/>
      <c r="G60" s="573"/>
      <c r="H60" s="573"/>
      <c r="I60" s="573"/>
      <c r="J60" s="573"/>
      <c r="K60" s="573"/>
      <c r="L60" s="380"/>
    </row>
    <row r="61" spans="2:12" ht="38.25" customHeight="1">
      <c r="B61" s="379"/>
      <c r="C61" s="383"/>
      <c r="D61" s="560" t="str">
        <f>Translations!$B$895</f>
        <v>Administracinė prievolė pagal CORSIA priskiriama tik tuo atveju, jei per metus vykdant tarptautinius skrydžius išmetama daugiau kaip 10 000 tonų CO2, o tuos skrydžius vykdo lėktuvai, kurių maksimali sertifikuota kilimo masė yra didesnė nei 5 700 kg, nuo 2019 m. sausio 1 d., išskyrus humanitarinę, medicinos ir gaisrų gesinimo veiklą vykdančius skrydžius.</v>
      </c>
      <c r="E61" s="629"/>
      <c r="F61" s="629"/>
      <c r="G61" s="629"/>
      <c r="H61" s="629"/>
      <c r="I61" s="629"/>
      <c r="J61" s="629"/>
      <c r="K61" s="629"/>
      <c r="L61" s="380"/>
    </row>
    <row r="62" spans="2:13" ht="28.5" customHeight="1">
      <c r="B62" s="379"/>
      <c r="C62" s="383"/>
      <c r="D62" s="560" t="str">
        <f>Translations!$B$896</f>
        <v>Jei dėl CORSIA esate priskirti kitai šaliai, turite tai šaliai teikti aktualius CORSIA duomenis. Todėl prašome susisiekti su tos šalies kompetentinga institucija, kad gautumėte instrukcijas, kaip pateikti išmetamų ŠESD kiekio stebėsenos planą.</v>
      </c>
      <c r="E62" s="629"/>
      <c r="F62" s="629"/>
      <c r="G62" s="629"/>
      <c r="H62" s="629"/>
      <c r="I62" s="629"/>
      <c r="J62" s="629"/>
      <c r="K62" s="629"/>
      <c r="L62" s="380"/>
      <c r="M62" s="98" t="s">
        <v>1022</v>
      </c>
    </row>
    <row r="63" spans="2:12" ht="4.5" customHeight="1" thickBot="1">
      <c r="B63" s="379"/>
      <c r="C63" s="383"/>
      <c r="D63" s="7"/>
      <c r="E63" s="378"/>
      <c r="F63" s="378"/>
      <c r="G63" s="378"/>
      <c r="H63" s="378"/>
      <c r="I63" s="378"/>
      <c r="J63" s="378"/>
      <c r="K63" s="378"/>
      <c r="L63" s="380"/>
    </row>
    <row r="64" spans="2:13" ht="12.75" customHeight="1" thickBot="1">
      <c r="B64" s="379"/>
      <c r="C64" s="394" t="s">
        <v>695</v>
      </c>
      <c r="D64" s="571" t="str">
        <f>Translations!$B$897</f>
        <v>Prašome patvirtinti, jei norite naudoti šį stebėsenos planą CORSIA sistemai:</v>
      </c>
      <c r="E64" s="636"/>
      <c r="F64" s="636"/>
      <c r="G64" s="636"/>
      <c r="H64" s="636"/>
      <c r="I64" s="636"/>
      <c r="J64" s="384"/>
      <c r="K64" s="385"/>
      <c r="L64" s="380"/>
      <c r="M64" s="386" t="b">
        <f>IF(ISBLANK(K64),TRUE,K64)</f>
        <v>1</v>
      </c>
    </row>
    <row r="65" spans="2:12" ht="4.5" customHeight="1">
      <c r="B65" s="379"/>
      <c r="C65" s="383"/>
      <c r="D65" s="7"/>
      <c r="E65" s="378"/>
      <c r="F65" s="378"/>
      <c r="G65" s="378"/>
      <c r="H65" s="378"/>
      <c r="I65" s="378"/>
      <c r="J65" s="378"/>
      <c r="K65" s="378"/>
      <c r="L65" s="380"/>
    </row>
    <row r="66" spans="2:12" ht="25.5" customHeight="1">
      <c r="B66" s="379"/>
      <c r="C66" s="383"/>
      <c r="D66" s="681" t="str">
        <f>Translations!$B$898</f>
        <v>Pastaba: jei šiame klausime pasirinkote „Taip“, 2 dalies c punkte turite pasirinkti „Metinis išmetamųjų ŠESD stebėsenos planas“.</v>
      </c>
      <c r="E66" s="682"/>
      <c r="F66" s="682"/>
      <c r="G66" s="682"/>
      <c r="H66" s="682"/>
      <c r="I66" s="682"/>
      <c r="J66" s="683"/>
      <c r="K66" s="411">
        <f>IF(AND(CNTR_PrimaryMP=2,K64=TRUE),EUConst_ErrPrimaryMP,"")</f>
      </c>
      <c r="L66" s="380"/>
    </row>
    <row r="67" spans="2:12" ht="4.5" customHeight="1" thickBot="1">
      <c r="B67" s="379"/>
      <c r="C67" s="383"/>
      <c r="D67" s="7"/>
      <c r="E67" s="378"/>
      <c r="F67" s="378"/>
      <c r="G67" s="378"/>
      <c r="H67" s="378"/>
      <c r="I67" s="378"/>
      <c r="J67" s="378"/>
      <c r="K67" s="378"/>
      <c r="L67" s="380"/>
    </row>
    <row r="68" spans="2:13" ht="12.75" customHeight="1" thickBot="1">
      <c r="B68" s="379"/>
      <c r="C68" s="394" t="s">
        <v>204</v>
      </c>
      <c r="D68" s="564" t="str">
        <f>Translations!$B$899</f>
        <v>Ar Jūs privalote atitikti CORSIA reikalavimus kitoje šalyje?</v>
      </c>
      <c r="E68" s="565"/>
      <c r="F68" s="565"/>
      <c r="G68" s="565"/>
      <c r="H68" s="565"/>
      <c r="I68" s="565"/>
      <c r="J68" s="565"/>
      <c r="K68" s="385"/>
      <c r="L68" s="380"/>
      <c r="M68" s="386" t="b">
        <f>(K64=TRUE)</f>
        <v>0</v>
      </c>
    </row>
    <row r="69" spans="2:12" ht="4.5" customHeight="1">
      <c r="B69" s="379"/>
      <c r="C69" s="383"/>
      <c r="D69" s="7"/>
      <c r="E69" s="378"/>
      <c r="F69" s="378"/>
      <c r="G69" s="378"/>
      <c r="H69" s="378"/>
      <c r="I69" s="378"/>
      <c r="J69" s="378"/>
      <c r="K69" s="378"/>
      <c r="L69" s="380"/>
    </row>
    <row r="70" spans="2:13" ht="27" customHeight="1">
      <c r="B70" s="379"/>
      <c r="C70" s="394" t="s">
        <v>207</v>
      </c>
      <c r="D70" s="564" t="str">
        <f>Translations!$B$900</f>
        <v>Prašme nurodyti, kuriai kitai šaliai teiksite ataskaitas pagal CORSIA reikalavimus:</v>
      </c>
      <c r="E70" s="573"/>
      <c r="F70" s="573"/>
      <c r="G70" s="573"/>
      <c r="H70" s="677"/>
      <c r="I70" s="630"/>
      <c r="J70" s="631"/>
      <c r="K70" s="632"/>
      <c r="L70" s="380"/>
      <c r="M70" s="386" t="b">
        <f>OR(K64=TRUE,AND(NOT(ISBLANK(K68)),K68=FALSE))</f>
        <v>0</v>
      </c>
    </row>
    <row r="71" spans="2:12" ht="4.5" customHeight="1">
      <c r="B71" s="379"/>
      <c r="C71" s="383"/>
      <c r="D71" s="7"/>
      <c r="E71" s="378"/>
      <c r="F71" s="378"/>
      <c r="G71" s="378"/>
      <c r="H71" s="378"/>
      <c r="I71" s="378"/>
      <c r="J71" s="378"/>
      <c r="K71" s="378"/>
      <c r="L71" s="380"/>
    </row>
    <row r="72" spans="2:13" ht="25.5" customHeight="1">
      <c r="B72" s="379"/>
      <c r="C72" s="383"/>
      <c r="D72" s="560" t="str">
        <f>Translations!$B$901</f>
        <v>Kai kurie orlaivių naudotojai turi prievolę pranešti tik pagal CORSIA reikalavimus, t. y., jiems netaikomi ES ATLPS reikalavimai. Jei pildote šį stebėsenos planą tik CORSIA tikslais, toliau patvirtinkite, kad taip ir yra.</v>
      </c>
      <c r="E72" s="629"/>
      <c r="F72" s="629"/>
      <c r="G72" s="629"/>
      <c r="H72" s="629"/>
      <c r="I72" s="629"/>
      <c r="J72" s="629"/>
      <c r="K72" s="629"/>
      <c r="L72" s="380"/>
      <c r="M72" s="207" t="s">
        <v>1135</v>
      </c>
    </row>
    <row r="73" spans="2:12" ht="4.5" customHeight="1" thickBot="1">
      <c r="B73" s="379"/>
      <c r="C73" s="383"/>
      <c r="D73" s="7"/>
      <c r="E73" s="378"/>
      <c r="F73" s="378"/>
      <c r="G73" s="378"/>
      <c r="H73" s="378"/>
      <c r="I73" s="378"/>
      <c r="J73" s="378"/>
      <c r="K73" s="378"/>
      <c r="L73" s="380"/>
    </row>
    <row r="74" spans="2:13" ht="12.75" customHeight="1" thickBot="1">
      <c r="B74" s="379"/>
      <c r="C74" s="394" t="s">
        <v>141</v>
      </c>
      <c r="D74" s="571" t="str">
        <f>Translations!$B$902</f>
        <v>Prašome patvirtinti, jei turite administracinę prievolę pagal ES ATLPS:</v>
      </c>
      <c r="E74" s="636"/>
      <c r="F74" s="636"/>
      <c r="G74" s="636"/>
      <c r="H74" s="636"/>
      <c r="I74" s="636"/>
      <c r="J74" s="384"/>
      <c r="K74" s="385"/>
      <c r="L74" s="380"/>
      <c r="M74" s="386" t="b">
        <f>IF(ISBLANK(K74),FALSE,NOT(K74))</f>
        <v>0</v>
      </c>
    </row>
    <row r="75" spans="2:12" ht="4.5" customHeight="1">
      <c r="B75" s="379"/>
      <c r="C75" s="383"/>
      <c r="D75" s="7"/>
      <c r="E75" s="378"/>
      <c r="F75" s="378"/>
      <c r="G75" s="378"/>
      <c r="H75" s="378"/>
      <c r="I75" s="378"/>
      <c r="J75" s="378"/>
      <c r="K75" s="378"/>
      <c r="L75" s="380"/>
    </row>
    <row r="76" spans="2:12" ht="12.75">
      <c r="B76" s="379"/>
      <c r="C76" s="379"/>
      <c r="D76" s="380"/>
      <c r="E76" s="380"/>
      <c r="F76" s="380"/>
      <c r="G76" s="381"/>
      <c r="H76" s="381"/>
      <c r="I76" s="380"/>
      <c r="J76" s="382"/>
      <c r="K76" s="380"/>
      <c r="L76" s="380"/>
    </row>
    <row r="77" spans="3:10" ht="12.75">
      <c r="C77" s="120"/>
      <c r="G77" s="119"/>
      <c r="H77" s="119"/>
      <c r="J77" s="121"/>
    </row>
    <row r="78" spans="3:11" ht="12.75" customHeight="1">
      <c r="C78" s="274" t="s">
        <v>1110</v>
      </c>
      <c r="D78" s="571" t="str">
        <f>Translations!$B$129</f>
        <v>Įrašykite orlaivio naudotojo adresą, įskaitant pašto kodą ir valstybę</v>
      </c>
      <c r="E78" s="571"/>
      <c r="F78" s="571"/>
      <c r="G78" s="571"/>
      <c r="H78" s="571"/>
      <c r="I78" s="571"/>
      <c r="J78" s="571"/>
      <c r="K78" s="571"/>
    </row>
    <row r="79" spans="3:11" ht="12.75">
      <c r="C79" s="117"/>
      <c r="D79" s="115"/>
      <c r="E79" s="115"/>
      <c r="F79" s="115"/>
      <c r="G79" s="118" t="str">
        <f>Translations!$B$130</f>
        <v>1 adreso eilutė</v>
      </c>
      <c r="H79" s="119"/>
      <c r="I79" s="630"/>
      <c r="J79" s="631"/>
      <c r="K79" s="632"/>
    </row>
    <row r="80" spans="3:11" ht="12.75">
      <c r="C80" s="117"/>
      <c r="D80" s="115"/>
      <c r="E80" s="115"/>
      <c r="F80" s="115"/>
      <c r="G80" s="118" t="str">
        <f>Translations!$B$131</f>
        <v>2 adreso eilutė</v>
      </c>
      <c r="H80" s="119"/>
      <c r="I80" s="630"/>
      <c r="J80" s="631"/>
      <c r="K80" s="632"/>
    </row>
    <row r="81" spans="3:11" ht="12.75">
      <c r="C81" s="117"/>
      <c r="D81" s="115"/>
      <c r="E81" s="115"/>
      <c r="F81" s="115"/>
      <c r="G81" s="118" t="str">
        <f>Translations!$B$132</f>
        <v>Miestas</v>
      </c>
      <c r="H81" s="119"/>
      <c r="I81" s="630"/>
      <c r="J81" s="631"/>
      <c r="K81" s="632"/>
    </row>
    <row r="82" spans="3:11" ht="12.75">
      <c r="C82" s="117"/>
      <c r="D82" s="115"/>
      <c r="E82" s="115"/>
      <c r="F82" s="115"/>
      <c r="G82" s="118" t="str">
        <f>Translations!$B$133</f>
        <v>Valstybė / provincija / regionas</v>
      </c>
      <c r="H82" s="119"/>
      <c r="I82" s="630"/>
      <c r="J82" s="631"/>
      <c r="K82" s="632"/>
    </row>
    <row r="83" spans="3:11" ht="12.75">
      <c r="C83" s="117"/>
      <c r="D83" s="104"/>
      <c r="E83" s="104"/>
      <c r="F83" s="104"/>
      <c r="G83" s="118" t="str">
        <f>Translations!$B$134</f>
        <v>Pašto kodas / ZIP</v>
      </c>
      <c r="H83" s="119"/>
      <c r="I83" s="630"/>
      <c r="J83" s="631"/>
      <c r="K83" s="632"/>
    </row>
    <row r="84" spans="3:11" ht="12.75">
      <c r="C84" s="117"/>
      <c r="D84" s="104"/>
      <c r="E84" s="104"/>
      <c r="F84" s="104"/>
      <c r="G84" s="118" t="str">
        <f>Translations!$B$135</f>
        <v>Šalis</v>
      </c>
      <c r="H84" s="119"/>
      <c r="I84" s="630" t="s">
        <v>1599</v>
      </c>
      <c r="J84" s="631"/>
      <c r="K84" s="632"/>
    </row>
    <row r="85" spans="3:11" ht="12.75">
      <c r="C85" s="117"/>
      <c r="D85" s="104"/>
      <c r="E85" s="104"/>
      <c r="F85" s="104"/>
      <c r="G85" s="118" t="str">
        <f>Translations!$B$136</f>
        <v>E. pašto adresas</v>
      </c>
      <c r="H85" s="119"/>
      <c r="I85" s="630"/>
      <c r="J85" s="631"/>
      <c r="K85" s="632"/>
    </row>
    <row r="86" spans="3:11" ht="12.75">
      <c r="C86" s="117"/>
      <c r="D86" s="104"/>
      <c r="E86" s="104"/>
      <c r="F86" s="104"/>
      <c r="G86" s="104"/>
      <c r="H86" s="104"/>
      <c r="I86" s="104"/>
      <c r="J86" s="104"/>
      <c r="K86" s="104"/>
    </row>
    <row r="87" spans="3:11" ht="25.5" customHeight="1">
      <c r="C87" s="274" t="s">
        <v>1174</v>
      </c>
      <c r="D87" s="571" t="str">
        <f>Translations!$B$903</f>
        <v>Jei skiriasi nuo p dalyje nurodytos informacijos, prašome įvesti orlaivio naudotojo kontaktinį adresą (įskaitant pašto kodą) administruojančioje valstybėje narėje, jei tokia yra:</v>
      </c>
      <c r="E87" s="571"/>
      <c r="F87" s="571"/>
      <c r="G87" s="571"/>
      <c r="H87" s="571"/>
      <c r="I87" s="571"/>
      <c r="J87" s="571"/>
      <c r="K87" s="571"/>
    </row>
    <row r="88" spans="3:11" ht="12.75">
      <c r="C88" s="117"/>
      <c r="D88" s="55"/>
      <c r="E88" s="55"/>
      <c r="F88" s="55"/>
      <c r="G88" s="118" t="str">
        <f>Translations!$B$130</f>
        <v>1 adreso eilutė</v>
      </c>
      <c r="H88" s="119"/>
      <c r="I88" s="630"/>
      <c r="J88" s="631"/>
      <c r="K88" s="632"/>
    </row>
    <row r="89" spans="3:11" ht="12.75">
      <c r="C89" s="117"/>
      <c r="D89" s="55"/>
      <c r="E89" s="55"/>
      <c r="F89" s="55"/>
      <c r="G89" s="118" t="str">
        <f>Translations!$B$131</f>
        <v>2 adreso eilutė</v>
      </c>
      <c r="H89" s="119"/>
      <c r="I89" s="630"/>
      <c r="J89" s="631"/>
      <c r="K89" s="632"/>
    </row>
    <row r="90" spans="3:11" ht="12.75">
      <c r="C90" s="117"/>
      <c r="D90" s="55"/>
      <c r="E90" s="55"/>
      <c r="F90" s="55"/>
      <c r="G90" s="118" t="str">
        <f>Translations!$B$132</f>
        <v>Miestas</v>
      </c>
      <c r="H90" s="119"/>
      <c r="I90" s="630"/>
      <c r="J90" s="631"/>
      <c r="K90" s="632"/>
    </row>
    <row r="91" spans="3:11" ht="12.75">
      <c r="C91" s="117"/>
      <c r="D91" s="55"/>
      <c r="E91" s="55"/>
      <c r="F91" s="55"/>
      <c r="G91" s="118" t="str">
        <f>Translations!$B$133</f>
        <v>Valstybė / provincija / regionas</v>
      </c>
      <c r="H91" s="119"/>
      <c r="I91" s="630"/>
      <c r="J91" s="631"/>
      <c r="K91" s="632"/>
    </row>
    <row r="92" spans="3:11" ht="12.75">
      <c r="C92" s="117"/>
      <c r="D92" s="55"/>
      <c r="E92" s="55"/>
      <c r="F92" s="55"/>
      <c r="G92" s="118" t="str">
        <f>Translations!$B$134</f>
        <v>Pašto kodas / ZIP</v>
      </c>
      <c r="H92" s="119"/>
      <c r="I92" s="630"/>
      <c r="J92" s="631"/>
      <c r="K92" s="632"/>
    </row>
    <row r="93" spans="3:11" ht="12.75">
      <c r="C93" s="117"/>
      <c r="D93" s="55"/>
      <c r="E93" s="55"/>
      <c r="F93" s="55"/>
      <c r="G93" s="118" t="str">
        <f>Translations!$B$135</f>
        <v>Šalis</v>
      </c>
      <c r="H93" s="119"/>
      <c r="I93" s="630" t="s">
        <v>1599</v>
      </c>
      <c r="J93" s="631"/>
      <c r="K93" s="632"/>
    </row>
    <row r="94" spans="3:11" ht="12.75">
      <c r="C94" s="117"/>
      <c r="D94" s="104"/>
      <c r="E94" s="104"/>
      <c r="F94" s="104"/>
      <c r="G94" s="118" t="str">
        <f>Translations!$B$136</f>
        <v>E. pašto adresas</v>
      </c>
      <c r="H94" s="119"/>
      <c r="I94" s="630"/>
      <c r="J94" s="631"/>
      <c r="K94" s="632"/>
    </row>
    <row r="95" spans="3:11" ht="12.75">
      <c r="C95" s="117"/>
      <c r="G95" s="118"/>
      <c r="H95" s="119"/>
      <c r="I95" s="116"/>
      <c r="J95" s="116"/>
      <c r="K95" s="116"/>
    </row>
    <row r="96" spans="2:11" ht="28.5" customHeight="1">
      <c r="B96" s="69"/>
      <c r="C96" s="103" t="s">
        <v>1176</v>
      </c>
      <c r="D96" s="571" t="str">
        <f>Translations!$B$138</f>
        <v>Pateikite informacijos apie savo įmonės nuosavybės struktūrą ir nurodykite, ar turite patronuojamųjų arba patronuojančiųjų įmonių</v>
      </c>
      <c r="E96" s="571"/>
      <c r="F96" s="571"/>
      <c r="G96" s="571"/>
      <c r="H96" s="571"/>
      <c r="I96" s="571"/>
      <c r="J96" s="571"/>
      <c r="K96" s="571"/>
    </row>
    <row r="97" spans="3:11" ht="37.5" customHeight="1">
      <c r="C97" s="104"/>
      <c r="D97" s="650" t="str">
        <f>Translations!$B$139</f>
        <v>Į savo aprašymą įtraukite savo patronuojamųjų įmonių ar patronuojančiosios įmonės unikalius ICAO žymenis ir nurodykite šiuos subjektus administruojančią valstybę narę, jei taikoma. Prireikus prie savo pateikiamos informacijos pridėkite priedus, kuriuose parodyta jūsų įmonės nuosavybės struktūros schema.</v>
      </c>
      <c r="E97" s="651"/>
      <c r="F97" s="651"/>
      <c r="G97" s="651"/>
      <c r="H97" s="651"/>
      <c r="I97" s="651"/>
      <c r="J97" s="651"/>
      <c r="K97" s="651"/>
    </row>
    <row r="98" spans="2:12" ht="4.5" customHeight="1">
      <c r="B98" s="379"/>
      <c r="C98" s="379"/>
      <c r="D98" s="380"/>
      <c r="E98" s="380"/>
      <c r="F98" s="380"/>
      <c r="G98" s="381"/>
      <c r="H98" s="381"/>
      <c r="I98" s="380"/>
      <c r="J98" s="382"/>
      <c r="K98" s="380"/>
      <c r="L98" s="380"/>
    </row>
    <row r="99" spans="2:12" ht="25.5" customHeight="1">
      <c r="B99" s="379"/>
      <c r="C99" s="383"/>
      <c r="D99" s="626" t="str">
        <f>Translations!$B$904</f>
        <v>Taikant CORSIA yra leidžiama, kad patronuojančiosios ir patronuojamosios (dukterinės) įmonės būtų laikomos vienu orlaivio naudotoju. Tačiau kadangi tai neleidžiama taikant ES ATLPS, rekomenduojama nesinaudoti šia galimybe, kad būtų išvengta sunkumų administruojant.</v>
      </c>
      <c r="E99" s="573"/>
      <c r="F99" s="573"/>
      <c r="G99" s="573"/>
      <c r="H99" s="573"/>
      <c r="I99" s="573"/>
      <c r="J99" s="573"/>
      <c r="K99" s="573"/>
      <c r="L99" s="380"/>
    </row>
    <row r="100" spans="2:12" ht="48.75" customHeight="1">
      <c r="B100" s="379"/>
      <c r="C100" s="383"/>
      <c r="D100" s="675" t="str">
        <f>Translations!$B$905</f>
        <v>Jei vis dėlto norite pasinaudoti šia CORSIA teikiama galimybe, žemiau turite pateikti atitinkamus paaiškinimus. Aiškiai nurodykite patronuojamųjų (dukterinių) įmonių, kurios taip pat vykdo tarptautinę aviacijos veiklą, pavadinimus ir pasirinkite, kaip tarptautinių skrydžių atveju yra valdoma patronuojamosios (dukterinės) įmonės orlaivio identifikacija. Esant poreikiui, prašome pridėti papildomus aiškinamuosius išmetamų ŠESD kiekio stebėsenos plano failus.</v>
      </c>
      <c r="E100" s="573"/>
      <c r="F100" s="573"/>
      <c r="G100" s="573"/>
      <c r="H100" s="573"/>
      <c r="I100" s="573"/>
      <c r="J100" s="573"/>
      <c r="K100" s="573"/>
      <c r="L100" s="380"/>
    </row>
    <row r="101" spans="2:12" ht="35.25" customHeight="1">
      <c r="B101" s="379"/>
      <c r="C101" s="383"/>
      <c r="D101" s="674" t="str">
        <f>Translations!$B$906</f>
        <v>1 pastaba: tokia jungtinė ataskaita leidžiama tik patronuojamosioms (dukterinėms) įmonėms, kurios turi atsiskaityti tai pačiai valstybei. Jei ja pasinaudosite, turite aiškiai patvirtinti, kad visos patronuojamosioms (dukterinėms) įmonės visiškai priklauso patronuojančiajai įmonei.</v>
      </c>
      <c r="E101" s="565"/>
      <c r="F101" s="565"/>
      <c r="G101" s="565"/>
      <c r="H101" s="565"/>
      <c r="I101" s="565"/>
      <c r="J101" s="565"/>
      <c r="K101" s="565"/>
      <c r="L101" s="380"/>
    </row>
    <row r="102" spans="2:12" ht="33.75" customHeight="1">
      <c r="B102" s="379"/>
      <c r="C102" s="383"/>
      <c r="D102" s="674" t="str">
        <f>Translations!$B$907</f>
        <v>2 pastaba: CORSIA taisyklėse reikalaujama, kad pradiniai duomenys apie išmetamų ŠESD kiekį (2019–2020 m. laikotarpiu) būtų priskirti atskirai kiekvienam papildomam orlaivio naudotojui. Todėl jei norite pasinaudoti šia galimybe, turite pateikti aiškią procedūrą, kaip bus atitinkamai atskirti duomenys.</v>
      </c>
      <c r="E102" s="565"/>
      <c r="F102" s="565"/>
      <c r="G102" s="565"/>
      <c r="H102" s="565"/>
      <c r="I102" s="565"/>
      <c r="J102" s="565"/>
      <c r="K102" s="565"/>
      <c r="L102" s="380"/>
    </row>
    <row r="103" spans="2:12" ht="4.5" customHeight="1">
      <c r="B103" s="379"/>
      <c r="C103" s="379"/>
      <c r="D103" s="380"/>
      <c r="E103" s="380"/>
      <c r="F103" s="380"/>
      <c r="G103" s="381"/>
      <c r="H103" s="381"/>
      <c r="I103" s="380"/>
      <c r="J103" s="382"/>
      <c r="K103" s="380"/>
      <c r="L103" s="380"/>
    </row>
    <row r="104" spans="3:11" ht="38.25" customHeight="1">
      <c r="C104" s="104"/>
      <c r="D104" s="645"/>
      <c r="E104" s="646"/>
      <c r="F104" s="646"/>
      <c r="G104" s="647"/>
      <c r="H104" s="647"/>
      <c r="I104" s="647"/>
      <c r="J104" s="647"/>
      <c r="K104" s="648"/>
    </row>
    <row r="105" spans="3:11" ht="38.25" customHeight="1">
      <c r="C105" s="104"/>
      <c r="D105" s="641"/>
      <c r="E105" s="642"/>
      <c r="F105" s="642"/>
      <c r="G105" s="643"/>
      <c r="H105" s="643"/>
      <c r="I105" s="643"/>
      <c r="J105" s="643"/>
      <c r="K105" s="644"/>
    </row>
    <row r="106" spans="3:11" ht="38.25" customHeight="1">
      <c r="C106" s="104"/>
      <c r="D106" s="637"/>
      <c r="E106" s="638"/>
      <c r="F106" s="638"/>
      <c r="G106" s="639"/>
      <c r="H106" s="639"/>
      <c r="I106" s="639"/>
      <c r="J106" s="639"/>
      <c r="K106" s="640"/>
    </row>
    <row r="107" ht="4.5" customHeight="1"/>
    <row r="108" spans="4:11" ht="25.5" customHeight="1">
      <c r="D108" s="671" t="str">
        <f>Translations!$B$140</f>
        <v>Atkreipkite dėmesį, kad jūsų administruojanti valstybė narė gali paprašyti pateikti daugiau informacijos apie jūsų kontaktinį adresą ir įmonės struktūrą (žr. elektroninę lentelę „Valstybei narei būdinga informacija“).</v>
      </c>
      <c r="E108" s="672"/>
      <c r="F108" s="672"/>
      <c r="G108" s="672"/>
      <c r="H108" s="672"/>
      <c r="I108" s="672"/>
      <c r="J108" s="672"/>
      <c r="K108" s="672"/>
    </row>
    <row r="110" spans="3:11" ht="12.75">
      <c r="C110" s="103" t="s">
        <v>1177</v>
      </c>
      <c r="D110" s="564" t="str">
        <f>Translations!$B$908</f>
        <v>Orlaivio naudotojo, kuriam taikoma ES ATLPS direktyvos I priedas arba CORSIA, veiklos aprašymas</v>
      </c>
      <c r="E110" s="652"/>
      <c r="F110" s="652"/>
      <c r="G110" s="652"/>
      <c r="H110" s="652"/>
      <c r="I110" s="652"/>
      <c r="J110" s="652"/>
      <c r="K110" s="652"/>
    </row>
    <row r="111" spans="2:11" ht="23.25" customHeight="1">
      <c r="B111" s="69"/>
      <c r="C111" s="103"/>
      <c r="D111" s="650" t="str">
        <f>Translations!$B$142</f>
        <v>Nurodykite, ar esate komercinis ar nekomercinis oro vežėjas, ar teikiate reguliaraus ar nereguliaraus oro susisiekimo paslaugas, ar ir viena, ir kita, ir ar vykdote veiklą tik ES, ar taip pat ir ne ES šalyse.</v>
      </c>
      <c r="E111" s="651"/>
      <c r="F111" s="651"/>
      <c r="G111" s="651"/>
      <c r="H111" s="651"/>
      <c r="I111" s="651"/>
      <c r="J111" s="651"/>
      <c r="K111" s="651"/>
    </row>
    <row r="112" spans="3:13" ht="12.75" customHeight="1">
      <c r="C112" s="103"/>
      <c r="D112" s="116"/>
      <c r="E112" s="116"/>
      <c r="F112" s="116"/>
      <c r="G112" s="118" t="str">
        <f>Translations!$B$143</f>
        <v>Orlaivio naudotojo statusas</v>
      </c>
      <c r="H112" s="116"/>
      <c r="I112" s="630" t="s">
        <v>1599</v>
      </c>
      <c r="J112" s="631"/>
      <c r="K112" s="632"/>
      <c r="M112" s="108">
        <f>IF(ISBLANK(I112),"",MATCH(I112,opstatus,0))</f>
        <v>1</v>
      </c>
    </row>
    <row r="113" spans="4:11" ht="12.75" customHeight="1">
      <c r="D113" s="651" t="str">
        <f>Translations!$B$144</f>
        <v>Komerciniai oro vežėjai: prašome kaip įrodymą prie šio stebėsenos plano pridėti savo OVP I priedo kopiją.</v>
      </c>
      <c r="E113" s="651"/>
      <c r="F113" s="651"/>
      <c r="G113" s="651"/>
      <c r="H113" s="651"/>
      <c r="I113" s="651"/>
      <c r="J113" s="651"/>
      <c r="K113" s="651"/>
    </row>
    <row r="114" spans="3:11" ht="12.75" customHeight="1">
      <c r="C114" s="103"/>
      <c r="D114" s="116"/>
      <c r="E114" s="116"/>
      <c r="F114" s="116"/>
      <c r="G114" s="118" t="str">
        <f>Translations!$B$145</f>
        <v>Skrydžių tvarkaraštis</v>
      </c>
      <c r="H114" s="116"/>
      <c r="I114" s="630" t="s">
        <v>1599</v>
      </c>
      <c r="J114" s="631"/>
      <c r="K114" s="632"/>
    </row>
    <row r="115" spans="3:11" ht="12.75" customHeight="1">
      <c r="C115" s="103"/>
      <c r="D115" s="116"/>
      <c r="E115" s="116"/>
      <c r="F115" s="116"/>
      <c r="G115" s="118" t="str">
        <f>Translations!$B$146</f>
        <v>Veiklos mastas</v>
      </c>
      <c r="H115" s="116"/>
      <c r="I115" s="630" t="s">
        <v>1599</v>
      </c>
      <c r="J115" s="631"/>
      <c r="K115" s="632"/>
    </row>
    <row r="116" spans="3:11" ht="18.75" customHeight="1">
      <c r="C116" s="103" t="s">
        <v>1178</v>
      </c>
      <c r="D116" s="649" t="str">
        <f>Translations!$B$147</f>
        <v>Prireikus prašome pateikti išsamesnį savo veiklos aprašymą.</v>
      </c>
      <c r="E116" s="649"/>
      <c r="F116" s="649"/>
      <c r="G116" s="649"/>
      <c r="H116" s="649"/>
      <c r="I116" s="649"/>
      <c r="J116" s="649"/>
      <c r="K116" s="649"/>
    </row>
    <row r="117" spans="3:11" ht="38.25" customHeight="1">
      <c r="C117" s="104"/>
      <c r="D117" s="645"/>
      <c r="E117" s="646"/>
      <c r="F117" s="646"/>
      <c r="G117" s="647"/>
      <c r="H117" s="647"/>
      <c r="I117" s="647"/>
      <c r="J117" s="647"/>
      <c r="K117" s="648"/>
    </row>
    <row r="118" spans="3:11" ht="38.25" customHeight="1">
      <c r="C118" s="104"/>
      <c r="D118" s="641"/>
      <c r="E118" s="642"/>
      <c r="F118" s="642"/>
      <c r="G118" s="643"/>
      <c r="H118" s="643"/>
      <c r="I118" s="643"/>
      <c r="J118" s="643"/>
      <c r="K118" s="644"/>
    </row>
    <row r="119" spans="3:11" ht="38.25" customHeight="1">
      <c r="C119" s="104"/>
      <c r="D119" s="637"/>
      <c r="E119" s="638"/>
      <c r="F119" s="638"/>
      <c r="G119" s="639"/>
      <c r="H119" s="639"/>
      <c r="I119" s="639"/>
      <c r="J119" s="639"/>
      <c r="K119" s="640"/>
    </row>
    <row r="120" spans="3:10" ht="12.75">
      <c r="C120" s="120"/>
      <c r="G120" s="119"/>
      <c r="H120" s="119"/>
      <c r="J120" s="121"/>
    </row>
    <row r="121" spans="3:11" ht="15.75">
      <c r="C121" s="123">
        <v>3</v>
      </c>
      <c r="D121" s="670" t="str">
        <f>Translations!$B$148</f>
        <v> Kontaktinė informacija ir adresas dokumentams pateikti</v>
      </c>
      <c r="E121" s="670"/>
      <c r="F121" s="670"/>
      <c r="G121" s="670"/>
      <c r="H121" s="670"/>
      <c r="I121" s="670"/>
      <c r="J121" s="670"/>
      <c r="K121" s="670"/>
    </row>
    <row r="122" spans="3:11" ht="12.75">
      <c r="C122" s="125"/>
      <c r="D122" s="125"/>
      <c r="E122" s="125"/>
      <c r="F122" s="125"/>
      <c r="G122" s="125"/>
      <c r="H122" s="125"/>
      <c r="I122" s="125"/>
      <c r="J122" s="125"/>
      <c r="K122" s="125"/>
    </row>
    <row r="123" spans="3:11" ht="12.75">
      <c r="C123" s="103" t="s">
        <v>258</v>
      </c>
      <c r="D123" s="669" t="str">
        <f>Translations!$B$149</f>
        <v>Su kuo galime susisiekti dėl jūsų stebėsenos plano?</v>
      </c>
      <c r="E123" s="669"/>
      <c r="F123" s="669"/>
      <c r="G123" s="669"/>
      <c r="H123" s="669"/>
      <c r="I123" s="669"/>
      <c r="J123" s="669"/>
      <c r="K123" s="669"/>
    </row>
    <row r="124" spans="3:11" ht="26.25" customHeight="1">
      <c r="C124" s="104"/>
      <c r="D124" s="651" t="str">
        <f>Translations!$B$150</f>
        <v>Mums būtų naudinga žinoti asmenį, su kuriuo galėtume susisiekti tiesiogiai kilus kokių nors klausimų dėl jūsų stebėsenos plano. Jūsų nurodytas asmuo turėtų turėti įgaliojimus veikti jūsų vardu. Tai galėtų būti agentas, veikiantis orlaivio naudotojo vardu.</v>
      </c>
      <c r="E124" s="651"/>
      <c r="F124" s="651"/>
      <c r="G124" s="651"/>
      <c r="H124" s="651"/>
      <c r="I124" s="651"/>
      <c r="J124" s="651"/>
      <c r="K124" s="651"/>
    </row>
    <row r="125" spans="3:11" ht="12.75">
      <c r="C125" s="122"/>
      <c r="D125" s="7"/>
      <c r="E125" s="7"/>
      <c r="F125" s="7"/>
      <c r="G125" s="7"/>
      <c r="H125" s="7"/>
      <c r="I125" s="7"/>
      <c r="J125" s="7"/>
      <c r="K125" s="7"/>
    </row>
    <row r="126" spans="3:11" ht="12.75">
      <c r="C126" s="104"/>
      <c r="E126" s="104"/>
      <c r="G126" s="103" t="str">
        <f>Translations!$B$151</f>
        <v>Prievardis</v>
      </c>
      <c r="I126" s="630" t="s">
        <v>1599</v>
      </c>
      <c r="J126" s="631"/>
      <c r="K126" s="632"/>
    </row>
    <row r="127" spans="3:11" ht="12.75">
      <c r="C127" s="104"/>
      <c r="E127" s="104"/>
      <c r="G127" s="103" t="str">
        <f>Translations!$B$152</f>
        <v>Vardas</v>
      </c>
      <c r="I127" s="630"/>
      <c r="J127" s="631"/>
      <c r="K127" s="632"/>
    </row>
    <row r="128" spans="3:11" ht="12.75">
      <c r="C128" s="104"/>
      <c r="E128" s="104"/>
      <c r="G128" s="103" t="str">
        <f>Translations!$B$153</f>
        <v>Pavardė</v>
      </c>
      <c r="I128" s="630"/>
      <c r="J128" s="631"/>
      <c r="K128" s="632"/>
    </row>
    <row r="129" spans="3:11" ht="12.75">
      <c r="C129" s="104"/>
      <c r="E129" s="104"/>
      <c r="F129" s="104"/>
      <c r="G129" s="102" t="str">
        <f>Translations!$B$154</f>
        <v>Pareigos</v>
      </c>
      <c r="I129" s="630"/>
      <c r="J129" s="631"/>
      <c r="K129" s="632"/>
    </row>
    <row r="130" spans="3:8" ht="12.75">
      <c r="C130" s="104"/>
      <c r="E130" s="104"/>
      <c r="F130" s="104"/>
      <c r="G130" s="102" t="str">
        <f>Translations!$B$155</f>
        <v>Organizacijos pavadinimas (jei veikia orlaivio naudotojo vardu)</v>
      </c>
      <c r="H130" s="104"/>
    </row>
    <row r="131" spans="2:11" ht="12.75">
      <c r="B131" s="80"/>
      <c r="C131" s="126"/>
      <c r="E131" s="127"/>
      <c r="F131" s="127"/>
      <c r="G131" s="106"/>
      <c r="H131" s="80"/>
      <c r="I131" s="630"/>
      <c r="J131" s="631"/>
      <c r="K131" s="632"/>
    </row>
    <row r="132" spans="3:11" ht="12.75">
      <c r="C132" s="104"/>
      <c r="E132" s="104"/>
      <c r="F132" s="104"/>
      <c r="G132" s="102" t="str">
        <f>Translations!$B$156</f>
        <v>Telefono numeris</v>
      </c>
      <c r="I132" s="630"/>
      <c r="J132" s="631"/>
      <c r="K132" s="632"/>
    </row>
    <row r="133" spans="3:11" ht="12.75">
      <c r="C133" s="125"/>
      <c r="E133" s="104"/>
      <c r="F133" s="104"/>
      <c r="G133" s="102" t="str">
        <f>Translations!$B$157</f>
        <v>E. pašto adresas</v>
      </c>
      <c r="I133" s="630"/>
      <c r="J133" s="631"/>
      <c r="K133" s="632"/>
    </row>
    <row r="134" spans="2:11" ht="3.75" customHeight="1">
      <c r="B134" s="80"/>
      <c r="C134" s="126"/>
      <c r="D134" s="106"/>
      <c r="E134" s="127"/>
      <c r="F134" s="127"/>
      <c r="G134" s="80"/>
      <c r="H134" s="80"/>
      <c r="I134" s="128"/>
      <c r="J134" s="128"/>
      <c r="K134" s="128"/>
    </row>
    <row r="135" spans="4:11" ht="18.75" customHeight="1">
      <c r="D135" s="655" t="str">
        <f>Translations!$B$158</f>
        <v>&lt;&lt;&lt; Jei 2 skirsnio c punkte pasirinkote t-km stebėsenos planą, spauskite čia ir pateksite į 4 skirsnį &gt;&gt;&gt;</v>
      </c>
      <c r="E135" s="655"/>
      <c r="F135" s="655"/>
      <c r="G135" s="655"/>
      <c r="H135" s="656"/>
      <c r="I135" s="656"/>
      <c r="J135" s="656"/>
      <c r="K135" s="656"/>
    </row>
    <row r="136" spans="2:11" ht="3.75" customHeight="1">
      <c r="B136" s="80"/>
      <c r="C136" s="126"/>
      <c r="D136" s="106"/>
      <c r="E136" s="127"/>
      <c r="F136" s="127"/>
      <c r="G136" s="80"/>
      <c r="H136" s="80"/>
      <c r="I136" s="128"/>
      <c r="J136" s="128"/>
      <c r="K136" s="128"/>
    </row>
    <row r="137" spans="2:4" ht="12.75">
      <c r="B137" s="80"/>
      <c r="C137" s="102" t="s">
        <v>261</v>
      </c>
      <c r="D137" s="102" t="str">
        <f>Translations!$B$159</f>
        <v>Nurodykite susirašinėjimo adresą</v>
      </c>
    </row>
    <row r="138" spans="2:11" ht="27" customHeight="1">
      <c r="B138" s="129" t="str">
        <f>Translations!$B$160</f>
        <v>
</v>
      </c>
      <c r="C138" s="130"/>
      <c r="D138" s="654" t="str">
        <f>Translations!$B$161</f>
        <v>Turite nurodyti adresą, kuriuo jums būtų galima siųsti pranešimus ar kitus dokumentus, susijusius su ES apyvartinių taršos leidimų prekybos sistema. Nurodykite e. pašto adresą ir pašto adresą, jei yra, administruojančioje valstybėje narėje.</v>
      </c>
      <c r="E138" s="654"/>
      <c r="F138" s="654"/>
      <c r="G138" s="654"/>
      <c r="H138" s="654"/>
      <c r="I138" s="654"/>
      <c r="J138" s="654"/>
      <c r="K138" s="654"/>
    </row>
    <row r="139" spans="2:11" ht="12.75">
      <c r="B139" s="80"/>
      <c r="C139" s="131"/>
      <c r="G139" s="102" t="str">
        <f>Translations!$B$151</f>
        <v>Prievardis</v>
      </c>
      <c r="H139" s="132"/>
      <c r="I139" s="630" t="s">
        <v>1599</v>
      </c>
      <c r="J139" s="631"/>
      <c r="K139" s="632"/>
    </row>
    <row r="140" spans="2:11" ht="12.75">
      <c r="B140" s="80"/>
      <c r="C140" s="131"/>
      <c r="D140" s="102"/>
      <c r="E140" s="104"/>
      <c r="G140" s="102" t="str">
        <f>Translations!$B$152</f>
        <v>Vardas</v>
      </c>
      <c r="H140" s="132"/>
      <c r="I140" s="630"/>
      <c r="J140" s="631"/>
      <c r="K140" s="632"/>
    </row>
    <row r="141" spans="2:11" ht="12.75">
      <c r="B141" s="80"/>
      <c r="C141" s="131"/>
      <c r="D141" s="102"/>
      <c r="E141" s="104"/>
      <c r="G141" s="102" t="str">
        <f>Translations!$B$153</f>
        <v>Pavardė</v>
      </c>
      <c r="H141" s="132"/>
      <c r="I141" s="630"/>
      <c r="J141" s="631"/>
      <c r="K141" s="632"/>
    </row>
    <row r="142" spans="2:11" ht="12.75">
      <c r="B142" s="80"/>
      <c r="C142" s="133"/>
      <c r="E142" s="104"/>
      <c r="G142" s="102" t="str">
        <f>Translations!$B$157</f>
        <v>E. pašto adresas</v>
      </c>
      <c r="H142" s="132"/>
      <c r="I142" s="630"/>
      <c r="J142" s="631"/>
      <c r="K142" s="632"/>
    </row>
    <row r="143" spans="3:11" ht="12.75">
      <c r="C143" s="104"/>
      <c r="E143" s="104"/>
      <c r="F143" s="104"/>
      <c r="G143" s="102" t="str">
        <f>Translations!$B$156</f>
        <v>Telefono numeris</v>
      </c>
      <c r="I143" s="630"/>
      <c r="J143" s="631"/>
      <c r="K143" s="632"/>
    </row>
    <row r="144" spans="2:11" ht="12.75">
      <c r="B144" s="80"/>
      <c r="C144" s="131"/>
      <c r="G144" s="134" t="str">
        <f>Translations!$B$162</f>
        <v>1 adreso eilutė</v>
      </c>
      <c r="H144" s="134"/>
      <c r="I144" s="630"/>
      <c r="J144" s="631"/>
      <c r="K144" s="632"/>
    </row>
    <row r="145" spans="2:11" ht="12.75">
      <c r="B145" s="80"/>
      <c r="C145" s="135"/>
      <c r="G145" s="134" t="str">
        <f>Translations!$B$163</f>
        <v>2 adreso eilutė</v>
      </c>
      <c r="H145" s="134"/>
      <c r="I145" s="630"/>
      <c r="J145" s="631"/>
      <c r="K145" s="632"/>
    </row>
    <row r="146" spans="2:11" ht="12.75">
      <c r="B146" s="80"/>
      <c r="C146" s="135"/>
      <c r="G146" s="134" t="str">
        <f>Translations!$B$164</f>
        <v>Miestas</v>
      </c>
      <c r="H146" s="134"/>
      <c r="I146" s="630"/>
      <c r="J146" s="631"/>
      <c r="K146" s="632"/>
    </row>
    <row r="147" spans="2:11" ht="12.75">
      <c r="B147" s="80"/>
      <c r="C147" s="135"/>
      <c r="G147" s="134" t="str">
        <f>Translations!$B$165</f>
        <v>Valstybė / provincija / regionas</v>
      </c>
      <c r="H147" s="134"/>
      <c r="I147" s="630"/>
      <c r="J147" s="631"/>
      <c r="K147" s="632"/>
    </row>
    <row r="148" spans="2:11" ht="12.75">
      <c r="B148" s="80"/>
      <c r="C148" s="135"/>
      <c r="G148" s="134" t="str">
        <f>Translations!$B$166</f>
        <v>Pašto kodas</v>
      </c>
      <c r="H148" s="134"/>
      <c r="I148" s="630"/>
      <c r="J148" s="631"/>
      <c r="K148" s="632"/>
    </row>
    <row r="149" spans="2:11" ht="12.75">
      <c r="B149" s="80"/>
      <c r="C149" s="135"/>
      <c r="G149" s="134" t="str">
        <f>Translations!$B$167</f>
        <v>Valstybė</v>
      </c>
      <c r="H149" s="134"/>
      <c r="I149" s="630" t="s">
        <v>1599</v>
      </c>
      <c r="J149" s="631"/>
      <c r="K149" s="632"/>
    </row>
    <row r="150" spans="2:11" ht="12.75">
      <c r="B150" s="80"/>
      <c r="C150" s="135"/>
      <c r="D150" s="102"/>
      <c r="E150" s="104"/>
      <c r="F150" s="104"/>
      <c r="G150" s="136"/>
      <c r="H150" s="136"/>
      <c r="I150" s="128"/>
      <c r="J150" s="128"/>
      <c r="K150" s="128"/>
    </row>
    <row r="151" spans="2:12" ht="4.5" customHeight="1">
      <c r="B151" s="379"/>
      <c r="C151" s="379"/>
      <c r="D151" s="380"/>
      <c r="E151" s="380"/>
      <c r="F151" s="380"/>
      <c r="G151" s="381"/>
      <c r="H151" s="381"/>
      <c r="I151" s="380"/>
      <c r="J151" s="382"/>
      <c r="K151" s="380"/>
      <c r="L151" s="380"/>
    </row>
    <row r="152" spans="2:12" ht="12.75">
      <c r="B152" s="380"/>
      <c r="C152" s="103" t="s">
        <v>299</v>
      </c>
      <c r="D152" s="103" t="str">
        <f>Translations!$B$909</f>
        <v>Teisinis orlaivio naudotojo atstovas</v>
      </c>
      <c r="L152" s="380"/>
    </row>
    <row r="153" spans="2:12" ht="25.5" customHeight="1">
      <c r="B153" s="387" t="str">
        <f>Translations!$B$160</f>
        <v>
</v>
      </c>
      <c r="C153" s="130"/>
      <c r="D153" s="676" t="str">
        <f>Translations!$B$910</f>
        <v>Tam, kad būtų laikomasi atitinkamai ES ATLPS arba CORSIA taisyklių, prašome pateikti atstovo, kuris yra teisiškai atsakingas už orlaivio naudotoją, kontaktinę informaciją.</v>
      </c>
      <c r="E153" s="654"/>
      <c r="F153" s="654"/>
      <c r="G153" s="654"/>
      <c r="H153" s="654"/>
      <c r="I153" s="654"/>
      <c r="J153" s="654"/>
      <c r="K153" s="654"/>
      <c r="L153" s="380"/>
    </row>
    <row r="154" spans="2:12" ht="12.75">
      <c r="B154" s="380"/>
      <c r="C154" s="131"/>
      <c r="G154" s="102" t="str">
        <f>Translations!$B$151</f>
        <v>Prievardis</v>
      </c>
      <c r="H154" s="132"/>
      <c r="I154" s="630" t="s">
        <v>1599</v>
      </c>
      <c r="J154" s="631"/>
      <c r="K154" s="632"/>
      <c r="L154" s="380"/>
    </row>
    <row r="155" spans="2:12" ht="12.75">
      <c r="B155" s="380"/>
      <c r="C155" s="131"/>
      <c r="D155" s="102"/>
      <c r="E155" s="104"/>
      <c r="G155" s="102" t="str">
        <f>Translations!$B$152</f>
        <v>Vardas</v>
      </c>
      <c r="H155" s="132"/>
      <c r="I155" s="630"/>
      <c r="J155" s="631"/>
      <c r="K155" s="632"/>
      <c r="L155" s="380"/>
    </row>
    <row r="156" spans="2:12" ht="12.75">
      <c r="B156" s="380"/>
      <c r="C156" s="131"/>
      <c r="D156" s="102"/>
      <c r="E156" s="104"/>
      <c r="G156" s="102" t="str">
        <f>Translations!$B$153</f>
        <v>Pavardė</v>
      </c>
      <c r="H156" s="132"/>
      <c r="I156" s="630"/>
      <c r="J156" s="631"/>
      <c r="K156" s="632"/>
      <c r="L156" s="380"/>
    </row>
    <row r="157" spans="2:12" ht="12.75">
      <c r="B157" s="380"/>
      <c r="C157" s="133"/>
      <c r="E157" s="104"/>
      <c r="G157" s="102" t="str">
        <f>Translations!$B$157</f>
        <v>E. pašto adresas</v>
      </c>
      <c r="H157" s="132"/>
      <c r="I157" s="630"/>
      <c r="J157" s="631"/>
      <c r="K157" s="632"/>
      <c r="L157" s="380"/>
    </row>
    <row r="158" spans="2:12" ht="12.75">
      <c r="B158" s="380"/>
      <c r="C158" s="104"/>
      <c r="E158" s="104"/>
      <c r="F158" s="104"/>
      <c r="G158" s="102" t="str">
        <f>Translations!$B$156</f>
        <v>Telefono numeris</v>
      </c>
      <c r="I158" s="630"/>
      <c r="J158" s="631"/>
      <c r="K158" s="632"/>
      <c r="L158" s="380"/>
    </row>
    <row r="159" spans="2:12" ht="12.75">
      <c r="B159" s="380"/>
      <c r="C159" s="131"/>
      <c r="G159" s="134" t="str">
        <f>Translations!$B$162</f>
        <v>1 adreso eilutė</v>
      </c>
      <c r="H159" s="134"/>
      <c r="I159" s="630"/>
      <c r="J159" s="631"/>
      <c r="K159" s="632"/>
      <c r="L159" s="380"/>
    </row>
    <row r="160" spans="2:12" ht="12.75">
      <c r="B160" s="380"/>
      <c r="C160" s="135"/>
      <c r="G160" s="134" t="str">
        <f>Translations!$B$163</f>
        <v>2 adreso eilutė</v>
      </c>
      <c r="H160" s="134"/>
      <c r="I160" s="630"/>
      <c r="J160" s="631"/>
      <c r="K160" s="632"/>
      <c r="L160" s="380"/>
    </row>
    <row r="161" spans="2:12" ht="12.75">
      <c r="B161" s="380"/>
      <c r="C161" s="135"/>
      <c r="G161" s="134" t="str">
        <f>Translations!$B$164</f>
        <v>Miestas</v>
      </c>
      <c r="H161" s="134"/>
      <c r="I161" s="630"/>
      <c r="J161" s="631"/>
      <c r="K161" s="632"/>
      <c r="L161" s="380"/>
    </row>
    <row r="162" spans="2:12" ht="12.75">
      <c r="B162" s="380"/>
      <c r="C162" s="135"/>
      <c r="G162" s="134" t="str">
        <f>Translations!$B$165</f>
        <v>Valstybė / provincija / regionas</v>
      </c>
      <c r="H162" s="134"/>
      <c r="I162" s="630"/>
      <c r="J162" s="631"/>
      <c r="K162" s="632"/>
      <c r="L162" s="380"/>
    </row>
    <row r="163" spans="2:12" ht="12.75">
      <c r="B163" s="380"/>
      <c r="C163" s="135"/>
      <c r="G163" s="134" t="str">
        <f>Translations!$B$166</f>
        <v>Pašto kodas</v>
      </c>
      <c r="H163" s="134"/>
      <c r="I163" s="630"/>
      <c r="J163" s="631"/>
      <c r="K163" s="632"/>
      <c r="L163" s="380"/>
    </row>
    <row r="164" spans="2:12" ht="12.75">
      <c r="B164" s="380"/>
      <c r="C164" s="135"/>
      <c r="G164" s="134" t="str">
        <f>Translations!$B$167</f>
        <v>Valstybė</v>
      </c>
      <c r="H164" s="134"/>
      <c r="I164" s="630" t="s">
        <v>1599</v>
      </c>
      <c r="J164" s="631"/>
      <c r="K164" s="632"/>
      <c r="L164" s="380"/>
    </row>
    <row r="165" spans="2:12" ht="4.5" customHeight="1">
      <c r="B165" s="379"/>
      <c r="C165" s="379"/>
      <c r="D165" s="380"/>
      <c r="E165" s="380"/>
      <c r="F165" s="380"/>
      <c r="G165" s="381"/>
      <c r="H165" s="381"/>
      <c r="I165" s="380"/>
      <c r="J165" s="382"/>
      <c r="K165" s="380"/>
      <c r="L165" s="380"/>
    </row>
    <row r="166" spans="2:11" ht="12.75">
      <c r="B166" s="80"/>
      <c r="C166" s="135"/>
      <c r="D166" s="102"/>
      <c r="E166" s="104"/>
      <c r="F166" s="104"/>
      <c r="G166" s="136"/>
      <c r="H166" s="136"/>
      <c r="I166" s="128"/>
      <c r="J166" s="128"/>
      <c r="K166" s="128"/>
    </row>
    <row r="167" spans="4:8" ht="12.75">
      <c r="D167" s="653" t="str">
        <f>Translations!$B$168</f>
        <v>&lt;&lt;&lt;Paspaudę čia pateksite į tolesnį skirsnį&gt;&gt;&gt;</v>
      </c>
      <c r="E167" s="653"/>
      <c r="F167" s="653"/>
      <c r="G167" s="653"/>
      <c r="H167" s="653"/>
    </row>
  </sheetData>
  <sheetProtection sheet="1" objects="1" scenarios="1" formatCells="0" formatColumns="0" formatRows="0" insertColumns="0" insertRows="0"/>
  <mergeCells count="125">
    <mergeCell ref="I70:K70"/>
    <mergeCell ref="D70:H70"/>
    <mergeCell ref="D68:J68"/>
    <mergeCell ref="D72:K72"/>
    <mergeCell ref="D74:I74"/>
    <mergeCell ref="D29:K29"/>
    <mergeCell ref="D41:K41"/>
    <mergeCell ref="D42:K42"/>
    <mergeCell ref="D66:J66"/>
    <mergeCell ref="D52:K52"/>
    <mergeCell ref="D101:K101"/>
    <mergeCell ref="I163:K163"/>
    <mergeCell ref="D99:K99"/>
    <mergeCell ref="D100:K100"/>
    <mergeCell ref="D102:K102"/>
    <mergeCell ref="D153:K153"/>
    <mergeCell ref="I154:K154"/>
    <mergeCell ref="I155:K155"/>
    <mergeCell ref="I156:K156"/>
    <mergeCell ref="I133:K133"/>
    <mergeCell ref="D25:K25"/>
    <mergeCell ref="D23:H23"/>
    <mergeCell ref="D26:H27"/>
    <mergeCell ref="I164:K164"/>
    <mergeCell ref="I157:K157"/>
    <mergeCell ref="I158:K158"/>
    <mergeCell ref="I159:K159"/>
    <mergeCell ref="I160:K160"/>
    <mergeCell ref="I161:K161"/>
    <mergeCell ref="I162:K162"/>
    <mergeCell ref="D59:K59"/>
    <mergeCell ref="I55:K55"/>
    <mergeCell ref="D49:H49"/>
    <mergeCell ref="I49:K49"/>
    <mergeCell ref="I14:K14"/>
    <mergeCell ref="D14:H14"/>
    <mergeCell ref="I26:K26"/>
    <mergeCell ref="D16:H16"/>
    <mergeCell ref="D20:K20"/>
    <mergeCell ref="D21:K21"/>
    <mergeCell ref="D123:K123"/>
    <mergeCell ref="D121:K121"/>
    <mergeCell ref="D104:K104"/>
    <mergeCell ref="D108:K108"/>
    <mergeCell ref="D15:K15"/>
    <mergeCell ref="D17:K17"/>
    <mergeCell ref="I89:K89"/>
    <mergeCell ref="I80:K80"/>
    <mergeCell ref="D97:K97"/>
    <mergeCell ref="D96:K96"/>
    <mergeCell ref="C3:K3"/>
    <mergeCell ref="I23:K23"/>
    <mergeCell ref="I7:K7"/>
    <mergeCell ref="D10:K10"/>
    <mergeCell ref="D7:G7"/>
    <mergeCell ref="I12:K12"/>
    <mergeCell ref="D8:K8"/>
    <mergeCell ref="I18:K18"/>
    <mergeCell ref="I16:K16"/>
    <mergeCell ref="D12:H12"/>
    <mergeCell ref="D138:K138"/>
    <mergeCell ref="D124:K124"/>
    <mergeCell ref="I145:K145"/>
    <mergeCell ref="I126:K126"/>
    <mergeCell ref="I144:K144"/>
    <mergeCell ref="I131:K131"/>
    <mergeCell ref="D135:K135"/>
    <mergeCell ref="I132:K132"/>
    <mergeCell ref="I143:K143"/>
    <mergeCell ref="D167:H167"/>
    <mergeCell ref="I139:K139"/>
    <mergeCell ref="I140:K140"/>
    <mergeCell ref="I127:K127"/>
    <mergeCell ref="I128:K128"/>
    <mergeCell ref="I141:K141"/>
    <mergeCell ref="I149:K149"/>
    <mergeCell ref="I142:K142"/>
    <mergeCell ref="I146:K146"/>
    <mergeCell ref="I94:K94"/>
    <mergeCell ref="I83:K83"/>
    <mergeCell ref="I84:K84"/>
    <mergeCell ref="I148:K148"/>
    <mergeCell ref="I114:K114"/>
    <mergeCell ref="D116:K116"/>
    <mergeCell ref="D111:K111"/>
    <mergeCell ref="D110:K110"/>
    <mergeCell ref="I129:K129"/>
    <mergeCell ref="I147:K147"/>
    <mergeCell ref="D119:K119"/>
    <mergeCell ref="D105:K105"/>
    <mergeCell ref="D106:K106"/>
    <mergeCell ref="D117:K117"/>
    <mergeCell ref="D118:K118"/>
    <mergeCell ref="I112:K112"/>
    <mergeCell ref="D113:K113"/>
    <mergeCell ref="I115:K115"/>
    <mergeCell ref="D44:K44"/>
    <mergeCell ref="D28:K28"/>
    <mergeCell ref="I92:K92"/>
    <mergeCell ref="I93:K93"/>
    <mergeCell ref="D45:H45"/>
    <mergeCell ref="I81:K81"/>
    <mergeCell ref="I85:K85"/>
    <mergeCell ref="I88:K88"/>
    <mergeCell ref="D64:I64"/>
    <mergeCell ref="I90:K90"/>
    <mergeCell ref="I79:K79"/>
    <mergeCell ref="I53:K53"/>
    <mergeCell ref="I56:K56"/>
    <mergeCell ref="I82:K82"/>
    <mergeCell ref="I91:K91"/>
    <mergeCell ref="D62:K62"/>
    <mergeCell ref="D87:K87"/>
    <mergeCell ref="D78:K78"/>
    <mergeCell ref="I54:K54"/>
    <mergeCell ref="G55:H55"/>
    <mergeCell ref="D50:K50"/>
    <mergeCell ref="D11:K11"/>
    <mergeCell ref="D22:K22"/>
    <mergeCell ref="D61:K61"/>
    <mergeCell ref="D60:K60"/>
    <mergeCell ref="D48:K48"/>
    <mergeCell ref="I47:K47"/>
    <mergeCell ref="D47:H47"/>
    <mergeCell ref="I45:K45"/>
  </mergeCells>
  <conditionalFormatting sqref="D104:F104 I79:K85 I26:K26 I47:K47 I45:K45 I23:K23 I88:K94 I112:K112 I114:K115 I139:I149 I53:K56">
    <cfRule type="expression" priority="30" dxfId="189" stopIfTrue="1">
      <formula>(CNTR_PrimaryMP=2)</formula>
    </cfRule>
  </conditionalFormatting>
  <conditionalFormatting sqref="D113:K113">
    <cfRule type="expression" priority="33" dxfId="19" stopIfTrue="1">
      <formula>(CNTR_Commercial=3)</formula>
    </cfRule>
    <cfRule type="expression" priority="34" dxfId="91" stopIfTrue="1">
      <formula>(CNTR_Commercial=2)</formula>
    </cfRule>
  </conditionalFormatting>
  <conditionalFormatting sqref="D20:K20 D135:K135">
    <cfRule type="expression" priority="35" dxfId="19" stopIfTrue="1">
      <formula>(CNTR_PrimaryMP=1)</formula>
    </cfRule>
  </conditionalFormatting>
  <conditionalFormatting sqref="D105:F106">
    <cfRule type="expression" priority="27" dxfId="189" stopIfTrue="1">
      <formula>(CNTR_PrimaryMP=2)</formula>
    </cfRule>
  </conditionalFormatting>
  <conditionalFormatting sqref="D117:F117">
    <cfRule type="expression" priority="26" dxfId="189" stopIfTrue="1">
      <formula>($M$14=2)</formula>
    </cfRule>
  </conditionalFormatting>
  <conditionalFormatting sqref="D118:F119">
    <cfRule type="expression" priority="25" dxfId="189" stopIfTrue="1">
      <formula>($M$14=2)</formula>
    </cfRule>
  </conditionalFormatting>
  <conditionalFormatting sqref="K64">
    <cfRule type="expression" priority="24" dxfId="189" stopIfTrue="1">
      <formula>(CNTR_PrimaryMP=2)</formula>
    </cfRule>
  </conditionalFormatting>
  <conditionalFormatting sqref="B98:L103">
    <cfRule type="expression" priority="22" dxfId="0" stopIfTrue="1">
      <formula>CONTR_CORSIAapplied=FALSE</formula>
    </cfRule>
  </conditionalFormatting>
  <conditionalFormatting sqref="B151:L165">
    <cfRule type="expression" priority="18" dxfId="0" stopIfTrue="1">
      <formula>CONTR_CORSIAapplied=FALSE</formula>
    </cfRule>
  </conditionalFormatting>
  <conditionalFormatting sqref="C102:K102">
    <cfRule type="expression" priority="20" dxfId="0" stopIfTrue="1">
      <formula>CONTR_CORSIAapplied=FALSE</formula>
    </cfRule>
  </conditionalFormatting>
  <conditionalFormatting sqref="D42">
    <cfRule type="expression" priority="14" dxfId="189" stopIfTrue="1">
      <formula>(CNTR_PrimaryMP=2)</formula>
    </cfRule>
  </conditionalFormatting>
  <conditionalFormatting sqref="E30:J40">
    <cfRule type="expression" priority="12" dxfId="0" stopIfTrue="1">
      <formula>(CNTR_PrimaryMP=2)</formula>
    </cfRule>
  </conditionalFormatting>
  <conditionalFormatting sqref="C101:K101">
    <cfRule type="expression" priority="9" dxfId="0" stopIfTrue="1">
      <formula>CONTR_CORSIAapplied=FALSE</formula>
    </cfRule>
  </conditionalFormatting>
  <conditionalFormatting sqref="I70:K70">
    <cfRule type="expression" priority="4" dxfId="0" stopIfTrue="1">
      <formula>($M70=TRUE)</formula>
    </cfRule>
    <cfRule type="expression" priority="7" dxfId="189" stopIfTrue="1">
      <formula>(CNTR_PrimaryMP=2)</formula>
    </cfRule>
  </conditionalFormatting>
  <conditionalFormatting sqref="K68">
    <cfRule type="expression" priority="5" dxfId="0" stopIfTrue="1">
      <formula>(M68=TRUE)</formula>
    </cfRule>
    <cfRule type="expression" priority="6" dxfId="189" stopIfTrue="1">
      <formula>(CNTR_PrimaryMP=2)</formula>
    </cfRule>
  </conditionalFormatting>
  <conditionalFormatting sqref="K74">
    <cfRule type="expression" priority="3" dxfId="189" stopIfTrue="1">
      <formula>(CNTR_PrimaryMP=2)</formula>
    </cfRule>
  </conditionalFormatting>
  <conditionalFormatting sqref="I49:K49">
    <cfRule type="expression" priority="2" dxfId="189" stopIfTrue="1">
      <formula>(CNTR_PrimaryMP=2)</formula>
    </cfRule>
  </conditionalFormatting>
  <dataValidations count="12">
    <dataValidation type="list" allowBlank="1" showInputMessage="1" showErrorMessage="1" sqref="I149:K149 I93:K93 I84:K84 I164:K164 I70:K70">
      <formula1>worldcountries</formula1>
    </dataValidation>
    <dataValidation type="list" allowBlank="1" showInputMessage="1" showErrorMessage="1" sqref="I139:K139 I126 I154:K154">
      <formula1>Title</formula1>
    </dataValidation>
    <dataValidation type="list" allowBlank="1" showInputMessage="1" showErrorMessage="1" sqref="I112:K112">
      <formula1>opstatus</formula1>
    </dataValidation>
    <dataValidation type="list" allowBlank="1" showInputMessage="1" showErrorMessage="1" sqref="I114:K114">
      <formula1>flighttypes</formula1>
    </dataValidation>
    <dataValidation type="list" allowBlank="1" showInputMessage="1" showErrorMessage="1" sqref="I115:K115">
      <formula1>operationsscope</formula1>
    </dataValidation>
    <dataValidation type="list" allowBlank="1" showInputMessage="1" showErrorMessage="1" sqref="I45:K45">
      <formula1>memberstates</formula1>
    </dataValidation>
    <dataValidation type="list" allowBlank="1" showInputMessage="1" showErrorMessage="1" sqref="I56:K56 I54:K54">
      <formula1>aviationauthorities</formula1>
    </dataValidation>
    <dataValidation type="list" allowBlank="1" showInputMessage="1" showErrorMessage="1" sqref="I26:K26 D42:K42">
      <formula1>notapplicable</formula1>
    </dataValidation>
    <dataValidation type="list" allowBlank="1" showInputMessage="1" showErrorMessage="1" sqref="I47:K47 I49:K49">
      <formula1>CompetentAuthorities</formula1>
    </dataValidation>
    <dataValidation type="list" allowBlank="1" showInputMessage="1" showErrorMessage="1" sqref="I14:K14">
      <formula1>SelectPrimaryInfoSource</formula1>
    </dataValidation>
    <dataValidation type="list" allowBlank="1" showInputMessage="1" showErrorMessage="1" sqref="I16:K16">
      <formula1>NewUpdate</formula1>
    </dataValidation>
    <dataValidation type="list" allowBlank="1" showInputMessage="1" showErrorMessage="1" sqref="K64 K68 K74">
      <formula1>TrueFalseOnly</formula1>
    </dataValidation>
  </dataValidations>
  <hyperlinks>
    <hyperlink ref="D167:H167" location="JUMP_4_operations" display="JUMP_4_operations"/>
    <hyperlink ref="D20:G20" location="'Identification and description'!H74" display="'Identification and description'!H74"/>
    <hyperlink ref="D135:G135" location="'Tonne-kilometres'!A1" display="'Tonne-kilometres'!A1"/>
    <hyperlink ref="D135:K135" location="JUMP_4_operations" display="JUMP_4_operations"/>
    <hyperlink ref="D20:K20" location="JUMP_3_Contact" display="JUMP_3_Contact"/>
  </hyperlinks>
  <printOptions/>
  <pageMargins left="0.7874015748031497" right="0.7874015748031497" top="0.7874015748031497" bottom="0.7874015748031497" header="0.3937007874015748" footer="0.3937007874015748"/>
  <pageSetup fitToHeight="4" fitToWidth="1" horizontalDpi="600" verticalDpi="600" orientation="portrait" paperSize="9" scale="76" r:id="rId1"/>
  <headerFooter alignWithMargins="0">
    <oddHeader>&amp;L&amp;F, &amp;A&amp;R&amp;D, &amp;T</oddHeader>
    <oddFooter>&amp;C&amp;P / &amp;N</oddFooter>
  </headerFooter>
  <rowBreaks count="2" manualBreakCount="2">
    <brk id="86" max="255" man="1"/>
    <brk id="120"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R204"/>
  <sheetViews>
    <sheetView showGridLines="0" zoomScaleSheetLayoutView="100" zoomScalePageLayoutView="0" workbookViewId="0" topLeftCell="B2">
      <selection activeCell="B2" sqref="B2"/>
    </sheetView>
  </sheetViews>
  <sheetFormatPr defaultColWidth="10.7109375" defaultRowHeight="12.75"/>
  <cols>
    <col min="1" max="1" width="3.28125" style="110" hidden="1" customWidth="1"/>
    <col min="2" max="2" width="3.28125" style="109" customWidth="1"/>
    <col min="3" max="3" width="4.140625" style="109" customWidth="1"/>
    <col min="4" max="9" width="10.7109375" style="109" customWidth="1"/>
    <col min="10" max="14" width="6.7109375" style="109" customWidth="1"/>
    <col min="15" max="15" width="4.7109375" style="86" customWidth="1"/>
    <col min="16" max="16" width="10.7109375" style="110" hidden="1" customWidth="1"/>
    <col min="17" max="17" width="4.7109375" style="109" customWidth="1"/>
    <col min="18" max="16384" width="10.7109375" style="109" customWidth="1"/>
  </cols>
  <sheetData>
    <row r="1" spans="1:16" s="110" customFormat="1" ht="12.75" hidden="1">
      <c r="A1" s="372" t="s">
        <v>1010</v>
      </c>
      <c r="P1" s="110" t="s">
        <v>1010</v>
      </c>
    </row>
    <row r="2" ht="12.75"/>
    <row r="3" spans="3:16" ht="18" customHeight="1">
      <c r="C3" s="684" t="str">
        <f>Translations!$B$169</f>
        <v>TARŠOS ŠALTINIAI ir ORLAIVIŲ PARKO CHARAKTERISTIKOS</v>
      </c>
      <c r="D3" s="684"/>
      <c r="E3" s="684"/>
      <c r="F3" s="684"/>
      <c r="G3" s="684"/>
      <c r="H3" s="684"/>
      <c r="I3" s="684"/>
      <c r="J3" s="684"/>
      <c r="K3" s="684"/>
      <c r="L3" s="684"/>
      <c r="M3" s="684"/>
      <c r="N3" s="684"/>
      <c r="P3" s="139" t="s">
        <v>210</v>
      </c>
    </row>
    <row r="4" spans="3:14" ht="18" customHeight="1">
      <c r="C4" s="8"/>
      <c r="D4" s="8"/>
      <c r="E4" s="8"/>
      <c r="F4" s="8"/>
      <c r="G4" s="8"/>
      <c r="H4" s="8"/>
      <c r="I4" s="8"/>
      <c r="J4" s="8"/>
      <c r="K4" s="8"/>
      <c r="L4" s="8"/>
      <c r="M4" s="8"/>
      <c r="N4" s="8"/>
    </row>
    <row r="5" spans="3:15" ht="15.75">
      <c r="C5" s="124">
        <v>4</v>
      </c>
      <c r="D5" s="124" t="str">
        <f>Translations!$B$170</f>
        <v>Apie jūsų veiklą</v>
      </c>
      <c r="E5" s="124"/>
      <c r="F5" s="124"/>
      <c r="G5" s="124"/>
      <c r="H5" s="124"/>
      <c r="I5" s="124"/>
      <c r="J5" s="124"/>
      <c r="K5" s="124"/>
      <c r="L5" s="124"/>
      <c r="M5" s="124"/>
      <c r="N5" s="124"/>
      <c r="O5" s="140"/>
    </row>
    <row r="6" spans="1:16" s="142" customFormat="1" ht="15.75">
      <c r="A6" s="370"/>
      <c r="B6" s="127"/>
      <c r="C6" s="141"/>
      <c r="D6" s="141"/>
      <c r="E6" s="141"/>
      <c r="F6" s="141"/>
      <c r="G6" s="141"/>
      <c r="H6" s="141"/>
      <c r="N6" s="141"/>
      <c r="O6" s="141"/>
      <c r="P6" s="110"/>
    </row>
    <row r="7" spans="1:16" s="142" customFormat="1" ht="15.75">
      <c r="A7" s="370"/>
      <c r="C7" s="141"/>
      <c r="D7" s="141" t="str">
        <f>Translations!$B$171</f>
        <v>2 skirsnio c punkte jūs pasirinkote</v>
      </c>
      <c r="E7" s="141"/>
      <c r="H7" s="724" t="str">
        <f>IF(ISBLANK('Veiklos aprašymas'!$I$14),"---",'Veiklos aprašymas'!$I$14)</f>
        <v>---</v>
      </c>
      <c r="I7" s="725"/>
      <c r="J7" s="726"/>
      <c r="K7" s="726"/>
      <c r="L7" s="726"/>
      <c r="M7" s="727"/>
      <c r="N7" s="728"/>
      <c r="O7" s="141"/>
      <c r="P7" s="143"/>
    </row>
    <row r="8" spans="1:16" s="142" customFormat="1" ht="15.75">
      <c r="A8" s="370"/>
      <c r="C8" s="141"/>
      <c r="D8" s="144"/>
      <c r="E8" s="144"/>
      <c r="F8" s="144"/>
      <c r="G8" s="144"/>
      <c r="H8" s="144"/>
      <c r="I8" s="144"/>
      <c r="J8" s="144"/>
      <c r="K8" s="144"/>
      <c r="L8" s="144"/>
      <c r="M8" s="144"/>
      <c r="N8" s="144"/>
      <c r="O8" s="141"/>
      <c r="P8" s="145"/>
    </row>
    <row r="9" spans="1:16" s="86" customFormat="1" ht="27.75" customHeight="1">
      <c r="A9" s="110"/>
      <c r="B9" s="23"/>
      <c r="C9" s="103" t="s">
        <v>258</v>
      </c>
      <c r="D9" s="652" t="str">
        <f>Translations!$B$172</f>
        <v>Prašome nurodyti orlaivių, kuriuos orlaivio naudotojas naudojo tuo metu, kai teikė šį apskaitos planą, tipus.</v>
      </c>
      <c r="E9" s="652"/>
      <c r="F9" s="652"/>
      <c r="G9" s="652"/>
      <c r="H9" s="652"/>
      <c r="I9" s="652"/>
      <c r="J9" s="628"/>
      <c r="K9" s="628"/>
      <c r="L9" s="628"/>
      <c r="M9" s="628"/>
      <c r="N9" s="628"/>
      <c r="O9" s="140"/>
      <c r="P9" s="143"/>
    </row>
    <row r="10" spans="1:16" s="86" customFormat="1" ht="47.25" customHeight="1">
      <c r="A10" s="110"/>
      <c r="B10" s="69"/>
      <c r="C10" s="103"/>
      <c r="D10" s="699" t="str">
        <f>Translations!$B$911</f>
        <v>Į sąrašą turėtų būti įtraukti visi orlaivių tipai (pagal TCAO orlaivio tipo žymenį - DOC8643), kuriuos naudojote pateikdami šį stebėsenos planą, ir kiekvieno tipo orlaivių skaičius, įskaitant nuosavybės teise priklausančius bei nuomojamus orlaivius. Reikalaujama išvardyti tik tuos orlaivių tipus, kurie naudojami vykdant veiklą, kuriai taikomas ES ATLPS direktyvos I priedas (t. y. „visa taikymo sritis“ pagal ES ATLPS).</v>
      </c>
      <c r="E10" s="716"/>
      <c r="F10" s="716"/>
      <c r="G10" s="716"/>
      <c r="H10" s="716"/>
      <c r="I10" s="716"/>
      <c r="J10" s="628"/>
      <c r="K10" s="628"/>
      <c r="L10" s="628"/>
      <c r="M10" s="628"/>
      <c r="N10" s="628"/>
      <c r="O10" s="140"/>
      <c r="P10" s="143"/>
    </row>
    <row r="11" spans="1:16" s="86" customFormat="1" ht="28.5" customHeight="1">
      <c r="A11" s="110"/>
      <c r="B11" s="69"/>
      <c r="C11" s="103"/>
      <c r="D11" s="716" t="str">
        <f>Translations!$B$174</f>
        <v>Į antrąją skiltį galite įrašyti to orlaivio tipo potipius, jei tai svarbu nustatant stebėsenos metodiką. Tai gali būti naudinga, pvz., jei skirtingų tipų orlaiviuose skiriasi matavimo sistemos, duomenų perdavimo sistemos (pvz., ACARS) ir kt.</v>
      </c>
      <c r="E11" s="716"/>
      <c r="F11" s="716"/>
      <c r="G11" s="716"/>
      <c r="H11" s="716"/>
      <c r="I11" s="716"/>
      <c r="J11" s="628"/>
      <c r="K11" s="628"/>
      <c r="L11" s="628"/>
      <c r="M11" s="628"/>
      <c r="N11" s="628"/>
      <c r="O11" s="140"/>
      <c r="P11" s="143"/>
    </row>
    <row r="12" spans="1:16" s="86" customFormat="1" ht="28.5" customHeight="1">
      <c r="A12" s="110"/>
      <c r="B12" s="69"/>
      <c r="C12" s="103"/>
      <c r="D12" s="716" t="str">
        <f>Translations!$B$175</f>
        <v>Turite nurodyti, koks kuras bus naudojamas kiekvieno tipo orlaivyje (kokie „sukėlikliai“ bus susiję su taršos šaltiniais). Tai galite padaryti į atitinkamą laukelį įrašydami „1“ arba „TAIP“. Jei kuras nenaudojamas, laukelį palikite tuščią.</v>
      </c>
      <c r="E12" s="716"/>
      <c r="F12" s="716"/>
      <c r="G12" s="716"/>
      <c r="H12" s="716"/>
      <c r="I12" s="716"/>
      <c r="J12" s="628"/>
      <c r="K12" s="628"/>
      <c r="L12" s="628"/>
      <c r="M12" s="628"/>
      <c r="N12" s="628"/>
      <c r="O12" s="140"/>
      <c r="P12" s="143"/>
    </row>
    <row r="13" spans="1:16" s="86" customFormat="1" ht="42" customHeight="1">
      <c r="A13" s="110"/>
      <c r="B13" s="69"/>
      <c r="C13" s="103"/>
      <c r="D13" s="699" t="str">
        <f>Translations!$B$176</f>
        <v>Pastaba. Dalis duomenų, kuriuos reikia į rašyti į šį poskyrį, sutampa su informacija,pateiktina tonkilometrių duomenų stebėsenos plane. Tačiau išmetamųjų ŠESD stebėsenai reikia daugiau informacijos. Taigi duomenis reikia įrašyti čia. Galite sumažinti savo darbo krūvį tonkilometrių stebėsenos plane pateikdami nuorodą į čia pateiktą informaciją.</v>
      </c>
      <c r="E13" s="716"/>
      <c r="F13" s="716"/>
      <c r="G13" s="716"/>
      <c r="H13" s="716"/>
      <c r="I13" s="716"/>
      <c r="J13" s="628"/>
      <c r="K13" s="628"/>
      <c r="L13" s="628"/>
      <c r="M13" s="628"/>
      <c r="N13" s="628"/>
      <c r="O13" s="140"/>
      <c r="P13" s="143"/>
    </row>
    <row r="14" spans="1:16" s="23" customFormat="1" ht="3.75" customHeight="1">
      <c r="A14" s="98"/>
      <c r="C14" s="103"/>
      <c r="D14" s="102"/>
      <c r="G14" s="119"/>
      <c r="H14" s="119"/>
      <c r="O14" s="146"/>
      <c r="P14" s="110"/>
    </row>
    <row r="15" spans="1:16" s="23" customFormat="1" ht="12.75">
      <c r="A15" s="98"/>
      <c r="C15" s="103"/>
      <c r="D15" s="102" t="str">
        <f>Translations!$B$177</f>
        <v>Stebėsenos plano pateikimo data</v>
      </c>
      <c r="H15" s="732"/>
      <c r="I15" s="733"/>
      <c r="O15" s="146"/>
      <c r="P15" s="110"/>
    </row>
    <row r="16" spans="1:16" s="23" customFormat="1" ht="3.75" customHeight="1">
      <c r="A16" s="98"/>
      <c r="C16" s="103"/>
      <c r="D16" s="102"/>
      <c r="G16" s="119"/>
      <c r="H16" s="119"/>
      <c r="O16" s="146"/>
      <c r="P16" s="110"/>
    </row>
    <row r="17" spans="1:16" s="86" customFormat="1" ht="70.5" customHeight="1">
      <c r="A17" s="110"/>
      <c r="B17" s="69"/>
      <c r="C17" s="103"/>
      <c r="D17" s="710" t="str">
        <f>Translations!$B$178</f>
        <v>
Bendrinis orlaivio tipas 
(ICAO orlaivio tipo žymuo)</v>
      </c>
      <c r="E17" s="711"/>
      <c r="F17" s="710" t="str">
        <f>Translations!$B$179</f>
        <v>
Potipis (neprivaloma)</v>
      </c>
      <c r="G17" s="711"/>
      <c r="H17" s="719" t="str">
        <f>Translations!$B$180</f>
        <v>
Plano pateikimo metu eksploatuojamų orlaivių skaičius</v>
      </c>
      <c r="I17" s="719"/>
      <c r="J17" s="148" t="str">
        <f>Translations!$B$181</f>
        <v>reaktyvinis žibalas
(Jet A1 arba Jet A)</v>
      </c>
      <c r="K17" s="148" t="str">
        <f>Translations!$B$182</f>
        <v>reaktyvinis benzinas 
(Jet B)</v>
      </c>
      <c r="L17" s="148" t="str">
        <f>Translations!$B$183</f>
        <v>aviacinis benzinas (AvGas)</v>
      </c>
      <c r="M17" s="148" t="str">
        <f>Translations!$B$184</f>
        <v>Biokuras</v>
      </c>
      <c r="N17" s="148" t="str">
        <f>Translations!$B$185</f>
        <v>kiti alternatyvieji degalai</v>
      </c>
      <c r="O17" s="140"/>
      <c r="P17" s="110"/>
    </row>
    <row r="18" spans="1:16" s="86" customFormat="1" ht="15.75">
      <c r="A18" s="110"/>
      <c r="B18" s="23"/>
      <c r="C18" s="103"/>
      <c r="D18" s="709"/>
      <c r="E18" s="709"/>
      <c r="F18" s="709"/>
      <c r="G18" s="709"/>
      <c r="H18" s="715"/>
      <c r="I18" s="715"/>
      <c r="J18" s="20"/>
      <c r="K18" s="20"/>
      <c r="L18" s="20"/>
      <c r="M18" s="20"/>
      <c r="N18" s="20"/>
      <c r="O18" s="140"/>
      <c r="P18" s="110"/>
    </row>
    <row r="19" spans="1:16" s="86" customFormat="1" ht="15.75">
      <c r="A19" s="110"/>
      <c r="B19" s="23"/>
      <c r="C19" s="103"/>
      <c r="D19" s="709"/>
      <c r="E19" s="709"/>
      <c r="F19" s="709"/>
      <c r="G19" s="709"/>
      <c r="H19" s="715"/>
      <c r="I19" s="715"/>
      <c r="J19" s="20"/>
      <c r="K19" s="20"/>
      <c r="L19" s="20"/>
      <c r="M19" s="20"/>
      <c r="N19" s="20"/>
      <c r="O19" s="140"/>
      <c r="P19" s="110"/>
    </row>
    <row r="20" spans="1:16" s="86" customFormat="1" ht="15.75">
      <c r="A20" s="110"/>
      <c r="B20" s="23"/>
      <c r="C20" s="103"/>
      <c r="D20" s="717"/>
      <c r="E20" s="718"/>
      <c r="F20" s="709"/>
      <c r="G20" s="709"/>
      <c r="H20" s="715"/>
      <c r="I20" s="715"/>
      <c r="J20" s="20"/>
      <c r="K20" s="20"/>
      <c r="L20" s="20"/>
      <c r="M20" s="20"/>
      <c r="N20" s="20"/>
      <c r="O20" s="140"/>
      <c r="P20" s="110"/>
    </row>
    <row r="21" spans="1:16" s="86" customFormat="1" ht="15.75">
      <c r="A21" s="110"/>
      <c r="B21" s="23"/>
      <c r="C21" s="103"/>
      <c r="D21" s="717"/>
      <c r="E21" s="718"/>
      <c r="F21" s="709"/>
      <c r="G21" s="709"/>
      <c r="H21" s="715"/>
      <c r="I21" s="715"/>
      <c r="J21" s="20"/>
      <c r="K21" s="20"/>
      <c r="L21" s="20"/>
      <c r="M21" s="20"/>
      <c r="N21" s="20"/>
      <c r="O21" s="140"/>
      <c r="P21" s="110"/>
    </row>
    <row r="22" spans="1:16" s="86" customFormat="1" ht="15.75">
      <c r="A22" s="110"/>
      <c r="B22" s="23"/>
      <c r="C22" s="103"/>
      <c r="D22" s="717"/>
      <c r="E22" s="718"/>
      <c r="F22" s="709"/>
      <c r="G22" s="709"/>
      <c r="H22" s="715"/>
      <c r="I22" s="715"/>
      <c r="J22" s="20"/>
      <c r="K22" s="20"/>
      <c r="L22" s="20"/>
      <c r="M22" s="20"/>
      <c r="N22" s="20"/>
      <c r="O22" s="140"/>
      <c r="P22" s="110"/>
    </row>
    <row r="23" spans="1:16" s="86" customFormat="1" ht="15.75">
      <c r="A23" s="110"/>
      <c r="B23" s="23"/>
      <c r="C23" s="103"/>
      <c r="D23" s="717"/>
      <c r="E23" s="718"/>
      <c r="F23" s="709"/>
      <c r="G23" s="709"/>
      <c r="H23" s="715"/>
      <c r="I23" s="715"/>
      <c r="J23" s="20"/>
      <c r="K23" s="20"/>
      <c r="L23" s="20"/>
      <c r="M23" s="20"/>
      <c r="N23" s="20"/>
      <c r="O23" s="140"/>
      <c r="P23" s="110"/>
    </row>
    <row r="24" spans="1:16" s="86" customFormat="1" ht="15.75">
      <c r="A24" s="110"/>
      <c r="B24" s="23"/>
      <c r="C24" s="103"/>
      <c r="D24" s="717"/>
      <c r="E24" s="718"/>
      <c r="F24" s="709"/>
      <c r="G24" s="709"/>
      <c r="H24" s="715"/>
      <c r="I24" s="715"/>
      <c r="J24" s="20"/>
      <c r="K24" s="20"/>
      <c r="L24" s="20"/>
      <c r="M24" s="20"/>
      <c r="N24" s="20"/>
      <c r="O24" s="140"/>
      <c r="P24" s="110"/>
    </row>
    <row r="25" spans="1:16" s="86" customFormat="1" ht="15.75">
      <c r="A25" s="110"/>
      <c r="B25" s="23"/>
      <c r="C25" s="103"/>
      <c r="D25" s="717"/>
      <c r="E25" s="718"/>
      <c r="F25" s="709"/>
      <c r="G25" s="709"/>
      <c r="H25" s="715"/>
      <c r="I25" s="715"/>
      <c r="J25" s="20"/>
      <c r="K25" s="20"/>
      <c r="L25" s="20"/>
      <c r="M25" s="20"/>
      <c r="N25" s="20"/>
      <c r="O25" s="140"/>
      <c r="P25" s="110"/>
    </row>
    <row r="26" spans="1:16" s="86" customFormat="1" ht="15.75">
      <c r="A26" s="110"/>
      <c r="B26" s="23"/>
      <c r="C26" s="103"/>
      <c r="D26" s="717"/>
      <c r="E26" s="718"/>
      <c r="F26" s="709"/>
      <c r="G26" s="709"/>
      <c r="H26" s="715"/>
      <c r="I26" s="715"/>
      <c r="J26" s="20"/>
      <c r="K26" s="20"/>
      <c r="L26" s="20"/>
      <c r="M26" s="20"/>
      <c r="N26" s="20"/>
      <c r="O26" s="140"/>
      <c r="P26" s="110"/>
    </row>
    <row r="27" spans="1:16" s="86" customFormat="1" ht="15.75">
      <c r="A27" s="110"/>
      <c r="B27" s="23"/>
      <c r="C27" s="103"/>
      <c r="D27" s="717"/>
      <c r="E27" s="718"/>
      <c r="F27" s="709"/>
      <c r="G27" s="709"/>
      <c r="H27" s="715"/>
      <c r="I27" s="715"/>
      <c r="J27" s="20"/>
      <c r="K27" s="20"/>
      <c r="L27" s="20"/>
      <c r="M27" s="20"/>
      <c r="N27" s="20"/>
      <c r="O27" s="140"/>
      <c r="P27" s="110"/>
    </row>
    <row r="28" spans="1:16" s="23" customFormat="1" ht="38.25" customHeight="1">
      <c r="A28" s="98"/>
      <c r="C28" s="103"/>
      <c r="D28" s="720" t="str">
        <f>Translations!$B$186</f>
        <v>Jei reikia, įterpkite daugiau eilučių. Šiuo tikslu rekomenduojama nukopijuoti visą aukščiau esančią eilutę ir paspaudus dešinįjį pelės klavišą pasirinkti komandą „insert copied cells“. Jeigu naudosite komandą „insert line“, nėra garantijos, kad ji bus tinkamo formato.</v>
      </c>
      <c r="E28" s="720"/>
      <c r="F28" s="720"/>
      <c r="G28" s="720"/>
      <c r="H28" s="720"/>
      <c r="I28" s="720"/>
      <c r="J28" s="721"/>
      <c r="K28" s="721"/>
      <c r="L28" s="721"/>
      <c r="M28" s="721"/>
      <c r="N28" s="721"/>
      <c r="O28" s="149"/>
      <c r="P28" s="110"/>
    </row>
    <row r="29" spans="1:16" s="23" customFormat="1" ht="12.75">
      <c r="A29" s="98"/>
      <c r="C29" s="103"/>
      <c r="D29" s="722" t="str">
        <f>Translations!$B$187</f>
        <v>Tik labai didelių orlaivių parkų atveju turėtumėte pateikti šį sąrašą kaip atskirą šio failo lapą.</v>
      </c>
      <c r="E29" s="722"/>
      <c r="F29" s="722"/>
      <c r="G29" s="722"/>
      <c r="H29" s="722"/>
      <c r="I29" s="722"/>
      <c r="J29" s="723"/>
      <c r="K29" s="723"/>
      <c r="L29" s="723"/>
      <c r="M29" s="723"/>
      <c r="N29" s="723"/>
      <c r="O29" s="149"/>
      <c r="P29" s="110"/>
    </row>
    <row r="30" spans="1:16" s="86" customFormat="1" ht="4.5" customHeight="1">
      <c r="A30" s="110"/>
      <c r="B30" s="23"/>
      <c r="C30" s="103"/>
      <c r="D30" s="150"/>
      <c r="E30" s="150"/>
      <c r="F30" s="150"/>
      <c r="G30" s="150"/>
      <c r="H30" s="150"/>
      <c r="I30" s="150"/>
      <c r="J30" s="150"/>
      <c r="K30" s="150"/>
      <c r="L30" s="150"/>
      <c r="M30" s="150"/>
      <c r="N30" s="150"/>
      <c r="O30" s="140"/>
      <c r="P30" s="143"/>
    </row>
    <row r="31" spans="1:16" s="86" customFormat="1" ht="12.75" customHeight="1">
      <c r="A31" s="110"/>
      <c r="B31" s="380"/>
      <c r="C31" s="392"/>
      <c r="D31" s="393"/>
      <c r="E31" s="393"/>
      <c r="F31" s="393"/>
      <c r="G31" s="393"/>
      <c r="H31" s="393"/>
      <c r="I31" s="393"/>
      <c r="J31" s="393"/>
      <c r="K31" s="393"/>
      <c r="L31" s="393"/>
      <c r="M31" s="393"/>
      <c r="N31" s="393"/>
      <c r="O31" s="393"/>
      <c r="P31" s="143"/>
    </row>
    <row r="32" spans="1:16" s="86" customFormat="1" ht="28.5" customHeight="1">
      <c r="A32" s="110"/>
      <c r="B32" s="380"/>
      <c r="C32" s="392" t="s">
        <v>261</v>
      </c>
      <c r="D32" s="564" t="str">
        <f>Translations!$B$912</f>
        <v>Prašome pateikti visų papildomų orlaivių tipų, vykdančių tarptautinius skrydžius ir patenkančių į CORSIA taikymo sritį bei kurie buvo eksploatuojami šio stebėsenos plano pateikimo metu, sąrašą.</v>
      </c>
      <c r="E32" s="652"/>
      <c r="F32" s="652"/>
      <c r="G32" s="652"/>
      <c r="H32" s="652"/>
      <c r="I32" s="652"/>
      <c r="J32" s="628"/>
      <c r="K32" s="628"/>
      <c r="L32" s="628"/>
      <c r="M32" s="628"/>
      <c r="N32" s="628"/>
      <c r="O32" s="393"/>
      <c r="P32" s="143"/>
    </row>
    <row r="33" spans="1:16" s="86" customFormat="1" ht="12.75" customHeight="1">
      <c r="A33" s="110"/>
      <c r="B33" s="387"/>
      <c r="C33" s="392"/>
      <c r="D33" s="699" t="str">
        <f>Translations!$B$913</f>
        <v>Prašome išvardyti tik tuos orlaivius, kurie dar nebuvo paminėti a punkte.</v>
      </c>
      <c r="E33" s="716"/>
      <c r="F33" s="716"/>
      <c r="G33" s="716"/>
      <c r="H33" s="716"/>
      <c r="I33" s="716"/>
      <c r="J33" s="628"/>
      <c r="K33" s="628"/>
      <c r="L33" s="628"/>
      <c r="M33" s="628"/>
      <c r="N33" s="628"/>
      <c r="O33" s="393"/>
      <c r="P33" s="143"/>
    </row>
    <row r="34" spans="1:16" s="23" customFormat="1" ht="3.75" customHeight="1">
      <c r="A34" s="98"/>
      <c r="B34" s="380"/>
      <c r="C34" s="392"/>
      <c r="D34" s="102"/>
      <c r="G34" s="119"/>
      <c r="H34" s="119"/>
      <c r="O34" s="393"/>
      <c r="P34" s="110"/>
    </row>
    <row r="35" spans="1:16" s="86" customFormat="1" ht="70.5" customHeight="1">
      <c r="A35" s="110"/>
      <c r="B35" s="387"/>
      <c r="C35" s="392"/>
      <c r="D35" s="710" t="str">
        <f>Translations!$B$178</f>
        <v>
Bendrinis orlaivio tipas 
(ICAO orlaivio tipo žymuo)</v>
      </c>
      <c r="E35" s="711"/>
      <c r="F35" s="710" t="str">
        <f>Translations!$B$179</f>
        <v>
Potipis (neprivaloma)</v>
      </c>
      <c r="G35" s="711"/>
      <c r="H35" s="719" t="str">
        <f>Translations!$B$180</f>
        <v>
Plano pateikimo metu eksploatuojamų orlaivių skaičius</v>
      </c>
      <c r="I35" s="719"/>
      <c r="J35" s="148" t="str">
        <f>Translations!$B$181</f>
        <v>reaktyvinis žibalas
(Jet A1 arba Jet A)</v>
      </c>
      <c r="K35" s="148" t="str">
        <f>Translations!$B$182</f>
        <v>reaktyvinis benzinas 
(Jet B)</v>
      </c>
      <c r="L35" s="148" t="str">
        <f>Translations!$B$183</f>
        <v>aviacinis benzinas (AvGas)</v>
      </c>
      <c r="M35" s="148" t="str">
        <f>Translations!$B$184</f>
        <v>Biokuras</v>
      </c>
      <c r="N35" s="148" t="str">
        <f>Translations!$B$185</f>
        <v>kiti alternatyvieji degalai</v>
      </c>
      <c r="O35" s="393"/>
      <c r="P35" s="110"/>
    </row>
    <row r="36" spans="1:16" s="86" customFormat="1" ht="12.75">
      <c r="A36" s="110"/>
      <c r="B36" s="380"/>
      <c r="C36" s="392"/>
      <c r="D36" s="709"/>
      <c r="E36" s="709"/>
      <c r="F36" s="709"/>
      <c r="G36" s="709"/>
      <c r="H36" s="715"/>
      <c r="I36" s="715"/>
      <c r="J36" s="20"/>
      <c r="K36" s="20"/>
      <c r="L36" s="20"/>
      <c r="M36" s="20"/>
      <c r="N36" s="20"/>
      <c r="O36" s="393"/>
      <c r="P36" s="110"/>
    </row>
    <row r="37" spans="1:16" s="86" customFormat="1" ht="12.75">
      <c r="A37" s="110"/>
      <c r="B37" s="380"/>
      <c r="C37" s="392"/>
      <c r="D37" s="709"/>
      <c r="E37" s="709"/>
      <c r="F37" s="709"/>
      <c r="G37" s="709"/>
      <c r="H37" s="715"/>
      <c r="I37" s="715"/>
      <c r="J37" s="20"/>
      <c r="K37" s="20"/>
      <c r="L37" s="20"/>
      <c r="M37" s="20"/>
      <c r="N37" s="20"/>
      <c r="O37" s="393"/>
      <c r="P37" s="110"/>
    </row>
    <row r="38" spans="1:16" s="86" customFormat="1" ht="12.75">
      <c r="A38" s="110"/>
      <c r="B38" s="380"/>
      <c r="C38" s="392"/>
      <c r="D38" s="717"/>
      <c r="E38" s="718"/>
      <c r="F38" s="709"/>
      <c r="G38" s="709"/>
      <c r="H38" s="715"/>
      <c r="I38" s="715"/>
      <c r="J38" s="20"/>
      <c r="K38" s="20"/>
      <c r="L38" s="20"/>
      <c r="M38" s="20"/>
      <c r="N38" s="20"/>
      <c r="O38" s="393"/>
      <c r="P38" s="110"/>
    </row>
    <row r="39" spans="1:16" s="86" customFormat="1" ht="12.75">
      <c r="A39" s="110"/>
      <c r="B39" s="380"/>
      <c r="C39" s="392"/>
      <c r="D39" s="717"/>
      <c r="E39" s="718"/>
      <c r="F39" s="709"/>
      <c r="G39" s="709"/>
      <c r="H39" s="715"/>
      <c r="I39" s="715"/>
      <c r="J39" s="20"/>
      <c r="K39" s="20"/>
      <c r="L39" s="20"/>
      <c r="M39" s="20"/>
      <c r="N39" s="20"/>
      <c r="O39" s="393"/>
      <c r="P39" s="110"/>
    </row>
    <row r="40" spans="1:16" s="86" customFormat="1" ht="12.75">
      <c r="A40" s="110"/>
      <c r="B40" s="380"/>
      <c r="C40" s="392"/>
      <c r="D40" s="717"/>
      <c r="E40" s="718"/>
      <c r="F40" s="709"/>
      <c r="G40" s="709"/>
      <c r="H40" s="715"/>
      <c r="I40" s="715"/>
      <c r="J40" s="20"/>
      <c r="K40" s="20"/>
      <c r="L40" s="20"/>
      <c r="M40" s="20"/>
      <c r="N40" s="20"/>
      <c r="O40" s="393"/>
      <c r="P40" s="110"/>
    </row>
    <row r="41" spans="1:16" s="86" customFormat="1" ht="12.75">
      <c r="A41" s="110"/>
      <c r="B41" s="380"/>
      <c r="C41" s="392"/>
      <c r="D41" s="717"/>
      <c r="E41" s="718"/>
      <c r="F41" s="709"/>
      <c r="G41" s="709"/>
      <c r="H41" s="715"/>
      <c r="I41" s="715"/>
      <c r="J41" s="20"/>
      <c r="K41" s="20"/>
      <c r="L41" s="20"/>
      <c r="M41" s="20"/>
      <c r="N41" s="20"/>
      <c r="O41" s="393"/>
      <c r="P41" s="110"/>
    </row>
    <row r="42" spans="1:16" s="86" customFormat="1" ht="12.75">
      <c r="A42" s="110"/>
      <c r="B42" s="380"/>
      <c r="C42" s="392"/>
      <c r="D42" s="717"/>
      <c r="E42" s="718"/>
      <c r="F42" s="709"/>
      <c r="G42" s="709"/>
      <c r="H42" s="715"/>
      <c r="I42" s="715"/>
      <c r="J42" s="20"/>
      <c r="K42" s="20"/>
      <c r="L42" s="20"/>
      <c r="M42" s="20"/>
      <c r="N42" s="20"/>
      <c r="O42" s="393"/>
      <c r="P42" s="110"/>
    </row>
    <row r="43" spans="1:16" s="86" customFormat="1" ht="12.75">
      <c r="A43" s="110"/>
      <c r="B43" s="380"/>
      <c r="C43" s="392"/>
      <c r="D43" s="717"/>
      <c r="E43" s="718"/>
      <c r="F43" s="709"/>
      <c r="G43" s="709"/>
      <c r="H43" s="715"/>
      <c r="I43" s="715"/>
      <c r="J43" s="20"/>
      <c r="K43" s="20"/>
      <c r="L43" s="20"/>
      <c r="M43" s="20"/>
      <c r="N43" s="20"/>
      <c r="O43" s="393"/>
      <c r="P43" s="110"/>
    </row>
    <row r="44" spans="1:16" s="86" customFormat="1" ht="12.75">
      <c r="A44" s="110"/>
      <c r="B44" s="380"/>
      <c r="C44" s="392"/>
      <c r="D44" s="717"/>
      <c r="E44" s="718"/>
      <c r="F44" s="709"/>
      <c r="G44" s="709"/>
      <c r="H44" s="715"/>
      <c r="I44" s="715"/>
      <c r="J44" s="20"/>
      <c r="K44" s="20"/>
      <c r="L44" s="20"/>
      <c r="M44" s="20"/>
      <c r="N44" s="20"/>
      <c r="O44" s="393"/>
      <c r="P44" s="110"/>
    </row>
    <row r="45" spans="1:16" s="86" customFormat="1" ht="12.75">
      <c r="A45" s="110"/>
      <c r="B45" s="380"/>
      <c r="C45" s="392"/>
      <c r="D45" s="717"/>
      <c r="E45" s="718"/>
      <c r="F45" s="709"/>
      <c r="G45" s="709"/>
      <c r="H45" s="715"/>
      <c r="I45" s="715"/>
      <c r="J45" s="20"/>
      <c r="K45" s="20"/>
      <c r="L45" s="20"/>
      <c r="M45" s="20"/>
      <c r="N45" s="20"/>
      <c r="O45" s="393"/>
      <c r="P45" s="110"/>
    </row>
    <row r="46" spans="1:16" s="23" customFormat="1" ht="38.25" customHeight="1">
      <c r="A46" s="98"/>
      <c r="B46" s="380"/>
      <c r="C46" s="392"/>
      <c r="D46" s="720" t="str">
        <f>Translations!$B$186</f>
        <v>Jei reikia, įterpkite daugiau eilučių. Šiuo tikslu rekomenduojama nukopijuoti visą aukščiau esančią eilutę ir paspaudus dešinįjį pelės klavišą pasirinkti komandą „insert copied cells“. Jeigu naudosite komandą „insert line“, nėra garantijos, kad ji bus tinkamo formato.</v>
      </c>
      <c r="E46" s="720"/>
      <c r="F46" s="720"/>
      <c r="G46" s="720"/>
      <c r="H46" s="720"/>
      <c r="I46" s="720"/>
      <c r="J46" s="721"/>
      <c r="K46" s="721"/>
      <c r="L46" s="721"/>
      <c r="M46" s="721"/>
      <c r="N46" s="721"/>
      <c r="O46" s="393"/>
      <c r="P46" s="110"/>
    </row>
    <row r="47" spans="1:16" s="23" customFormat="1" ht="12.75">
      <c r="A47" s="98"/>
      <c r="B47" s="380"/>
      <c r="C47" s="392"/>
      <c r="D47" s="722" t="str">
        <f>Translations!$B$187</f>
        <v>Tik labai didelių orlaivių parkų atveju turėtumėte pateikti šį sąrašą kaip atskirą šio failo lapą.</v>
      </c>
      <c r="E47" s="722"/>
      <c r="F47" s="722"/>
      <c r="G47" s="722"/>
      <c r="H47" s="722"/>
      <c r="I47" s="722"/>
      <c r="J47" s="723"/>
      <c r="K47" s="723"/>
      <c r="L47" s="723"/>
      <c r="M47" s="723"/>
      <c r="N47" s="723"/>
      <c r="O47" s="393"/>
      <c r="P47" s="110"/>
    </row>
    <row r="48" spans="1:16" s="86" customFormat="1" ht="15.75">
      <c r="A48" s="110"/>
      <c r="B48" s="380"/>
      <c r="C48" s="392"/>
      <c r="D48" s="393"/>
      <c r="E48" s="393"/>
      <c r="F48" s="393"/>
      <c r="G48" s="393"/>
      <c r="H48" s="393"/>
      <c r="I48" s="393"/>
      <c r="J48" s="393"/>
      <c r="K48" s="393"/>
      <c r="L48" s="393"/>
      <c r="M48" s="393"/>
      <c r="N48" s="393"/>
      <c r="O48" s="393"/>
      <c r="P48" s="143"/>
    </row>
    <row r="49" spans="1:16" s="86" customFormat="1" ht="4.5" customHeight="1">
      <c r="A49" s="110"/>
      <c r="B49" s="23"/>
      <c r="C49" s="23"/>
      <c r="D49" s="23"/>
      <c r="E49" s="150"/>
      <c r="F49" s="150"/>
      <c r="G49" s="150"/>
      <c r="H49" s="150"/>
      <c r="I49" s="150"/>
      <c r="J49" s="150"/>
      <c r="K49" s="150"/>
      <c r="L49" s="150"/>
      <c r="M49" s="150"/>
      <c r="N49" s="150"/>
      <c r="O49" s="140"/>
      <c r="P49" s="143"/>
    </row>
    <row r="50" spans="1:16" s="86" customFormat="1" ht="15.75" customHeight="1">
      <c r="A50" s="110"/>
      <c r="B50" s="23"/>
      <c r="C50" s="103" t="s">
        <v>299</v>
      </c>
      <c r="D50" s="652" t="str">
        <f>Translations!$B$188</f>
        <v>Pateikite orientacinį kitų numatomų eksploatuoti orlaivių tipų sąrašą.</v>
      </c>
      <c r="E50" s="652"/>
      <c r="F50" s="652"/>
      <c r="G50" s="652"/>
      <c r="H50" s="652"/>
      <c r="I50" s="652"/>
      <c r="J50" s="628"/>
      <c r="K50" s="628"/>
      <c r="L50" s="628"/>
      <c r="M50" s="628"/>
      <c r="N50" s="628"/>
      <c r="O50" s="140"/>
      <c r="P50" s="143"/>
    </row>
    <row r="51" spans="1:16" s="86" customFormat="1" ht="26.25" customHeight="1">
      <c r="A51" s="110"/>
      <c r="B51" s="69"/>
      <c r="C51" s="103"/>
      <c r="D51" s="730" t="str">
        <f>Translations!$B$189</f>
        <v>Atkreipkite dėmesį, kad į šį sąrašą nereikia įtraukti jokio 4 lentelės a punkte nurodyto orlaivio. Jei įmanoma, taip pat nurodykite numatomą kiekvieno tipo orlaivių skaičių, nurodydami skaičių arba orientacinį intervalą. </v>
      </c>
      <c r="E51" s="730"/>
      <c r="F51" s="730"/>
      <c r="G51" s="730"/>
      <c r="H51" s="730"/>
      <c r="I51" s="730"/>
      <c r="J51" s="731"/>
      <c r="K51" s="731"/>
      <c r="L51" s="731"/>
      <c r="M51" s="731"/>
      <c r="N51" s="731"/>
      <c r="O51" s="140"/>
      <c r="P51" s="143"/>
    </row>
    <row r="52" spans="1:16" s="86" customFormat="1" ht="67.5">
      <c r="A52" s="110"/>
      <c r="B52" s="69"/>
      <c r="C52" s="103"/>
      <c r="D52" s="710" t="str">
        <f>Translations!$B$178</f>
        <v>
Bendrinis orlaivio tipas 
(ICAO orlaivio tipo žymuo)</v>
      </c>
      <c r="E52" s="711"/>
      <c r="F52" s="710" t="str">
        <f>Translations!$B$179</f>
        <v>
Potipis (neprivaloma)</v>
      </c>
      <c r="G52" s="711"/>
      <c r="H52" s="719" t="str">
        <f>Translations!$B$190</f>
        <v>
Numatomų eksploatuoti orlaivių skaičius</v>
      </c>
      <c r="I52" s="719"/>
      <c r="J52" s="148" t="str">
        <f>Translations!$B$181</f>
        <v>reaktyvinis žibalas
(Jet A1 arba Jet A)</v>
      </c>
      <c r="K52" s="148" t="str">
        <f>Translations!$B$182</f>
        <v>reaktyvinis benzinas 
(Jet B)</v>
      </c>
      <c r="L52" s="148" t="str">
        <f>Translations!$B$183</f>
        <v>aviacinis benzinas (AvGas)</v>
      </c>
      <c r="M52" s="148" t="str">
        <f>Translations!$B$184</f>
        <v>Biokuras</v>
      </c>
      <c r="N52" s="148" t="str">
        <f>Translations!$B$185</f>
        <v>kiti alternatyvieji degalai</v>
      </c>
      <c r="O52" s="140"/>
      <c r="P52" s="110"/>
    </row>
    <row r="53" spans="1:16" s="86" customFormat="1" ht="15.75">
      <c r="A53" s="110"/>
      <c r="B53" s="23"/>
      <c r="C53" s="103"/>
      <c r="D53" s="709"/>
      <c r="E53" s="709"/>
      <c r="F53" s="709"/>
      <c r="G53" s="709"/>
      <c r="H53" s="709"/>
      <c r="I53" s="709"/>
      <c r="J53" s="20"/>
      <c r="K53" s="20"/>
      <c r="L53" s="20"/>
      <c r="M53" s="20"/>
      <c r="N53" s="20"/>
      <c r="O53" s="140"/>
      <c r="P53" s="110"/>
    </row>
    <row r="54" spans="1:16" s="86" customFormat="1" ht="15.75">
      <c r="A54" s="110"/>
      <c r="B54" s="23"/>
      <c r="C54" s="103"/>
      <c r="D54" s="709"/>
      <c r="E54" s="709"/>
      <c r="F54" s="709"/>
      <c r="G54" s="709"/>
      <c r="H54" s="709"/>
      <c r="I54" s="709"/>
      <c r="J54" s="20"/>
      <c r="K54" s="20"/>
      <c r="L54" s="20"/>
      <c r="M54" s="20"/>
      <c r="N54" s="20"/>
      <c r="O54" s="140"/>
      <c r="P54" s="110"/>
    </row>
    <row r="55" spans="1:16" s="86" customFormat="1" ht="15.75">
      <c r="A55" s="110"/>
      <c r="B55" s="23"/>
      <c r="C55" s="103"/>
      <c r="D55" s="709"/>
      <c r="E55" s="709"/>
      <c r="F55" s="709"/>
      <c r="G55" s="709"/>
      <c r="H55" s="709"/>
      <c r="I55" s="709"/>
      <c r="J55" s="20"/>
      <c r="K55" s="20"/>
      <c r="L55" s="20"/>
      <c r="M55" s="20"/>
      <c r="N55" s="20"/>
      <c r="O55" s="140"/>
      <c r="P55" s="110"/>
    </row>
    <row r="56" spans="1:16" s="86" customFormat="1" ht="15.75">
      <c r="A56" s="110"/>
      <c r="B56" s="23"/>
      <c r="C56" s="103"/>
      <c r="D56" s="709"/>
      <c r="E56" s="709"/>
      <c r="F56" s="709"/>
      <c r="G56" s="709"/>
      <c r="H56" s="709"/>
      <c r="I56" s="709"/>
      <c r="J56" s="20"/>
      <c r="K56" s="20"/>
      <c r="L56" s="20"/>
      <c r="M56" s="20"/>
      <c r="N56" s="20"/>
      <c r="O56" s="140"/>
      <c r="P56" s="110"/>
    </row>
    <row r="57" spans="1:16" s="86" customFormat="1" ht="15.75">
      <c r="A57" s="110"/>
      <c r="B57" s="23"/>
      <c r="C57" s="103"/>
      <c r="D57" s="709"/>
      <c r="E57" s="709"/>
      <c r="F57" s="709"/>
      <c r="G57" s="709"/>
      <c r="H57" s="709"/>
      <c r="I57" s="709"/>
      <c r="J57" s="20"/>
      <c r="K57" s="20"/>
      <c r="L57" s="20"/>
      <c r="M57" s="20"/>
      <c r="N57" s="20"/>
      <c r="O57" s="140"/>
      <c r="P57" s="110"/>
    </row>
    <row r="58" spans="1:16" s="86" customFormat="1" ht="15.75">
      <c r="A58" s="110"/>
      <c r="B58" s="23"/>
      <c r="C58" s="103"/>
      <c r="D58" s="709"/>
      <c r="E58" s="709"/>
      <c r="F58" s="709"/>
      <c r="G58" s="709"/>
      <c r="H58" s="709"/>
      <c r="I58" s="709"/>
      <c r="J58" s="20"/>
      <c r="K58" s="20"/>
      <c r="L58" s="20"/>
      <c r="M58" s="20"/>
      <c r="N58" s="20"/>
      <c r="O58" s="140"/>
      <c r="P58" s="110"/>
    </row>
    <row r="59" spans="1:16" s="86" customFormat="1" ht="15.75">
      <c r="A59" s="110"/>
      <c r="B59" s="23"/>
      <c r="C59" s="103"/>
      <c r="D59" s="709"/>
      <c r="E59" s="709"/>
      <c r="F59" s="709"/>
      <c r="G59" s="709"/>
      <c r="H59" s="709"/>
      <c r="I59" s="709"/>
      <c r="J59" s="20"/>
      <c r="K59" s="20"/>
      <c r="L59" s="20"/>
      <c r="M59" s="20"/>
      <c r="N59" s="20"/>
      <c r="O59" s="140"/>
      <c r="P59" s="110"/>
    </row>
    <row r="60" spans="1:16" s="86" customFormat="1" ht="15.75">
      <c r="A60" s="110"/>
      <c r="B60" s="23"/>
      <c r="C60" s="103"/>
      <c r="D60" s="709"/>
      <c r="E60" s="709"/>
      <c r="F60" s="709"/>
      <c r="G60" s="709"/>
      <c r="H60" s="709"/>
      <c r="I60" s="709"/>
      <c r="J60" s="20"/>
      <c r="K60" s="20"/>
      <c r="L60" s="20"/>
      <c r="M60" s="20"/>
      <c r="N60" s="20"/>
      <c r="O60" s="140"/>
      <c r="P60" s="110"/>
    </row>
    <row r="61" spans="1:16" s="86" customFormat="1" ht="15.75">
      <c r="A61" s="110"/>
      <c r="B61" s="23"/>
      <c r="C61" s="103"/>
      <c r="D61" s="709"/>
      <c r="E61" s="709"/>
      <c r="F61" s="709"/>
      <c r="G61" s="709"/>
      <c r="H61" s="709"/>
      <c r="I61" s="709"/>
      <c r="J61" s="20"/>
      <c r="K61" s="20"/>
      <c r="L61" s="20"/>
      <c r="M61" s="20"/>
      <c r="N61" s="20"/>
      <c r="O61" s="140"/>
      <c r="P61" s="110"/>
    </row>
    <row r="62" spans="1:16" s="86" customFormat="1" ht="15.75">
      <c r="A62" s="110"/>
      <c r="B62" s="23"/>
      <c r="C62" s="103"/>
      <c r="D62" s="709"/>
      <c r="E62" s="709"/>
      <c r="F62" s="709"/>
      <c r="G62" s="709"/>
      <c r="H62" s="709"/>
      <c r="I62" s="709"/>
      <c r="J62" s="20"/>
      <c r="K62" s="20"/>
      <c r="L62" s="20"/>
      <c r="M62" s="20"/>
      <c r="N62" s="20"/>
      <c r="O62" s="140"/>
      <c r="P62" s="110"/>
    </row>
    <row r="63" spans="1:16" s="23" customFormat="1" ht="38.25" customHeight="1">
      <c r="A63" s="98"/>
      <c r="C63" s="103"/>
      <c r="D63" s="720" t="str">
        <f>Translations!$B$186</f>
        <v>Jei reikia, įterpkite daugiau eilučių. Šiuo tikslu rekomenduojama nukopijuoti visą aukščiau esančią eilutę ir paspaudus dešinįjį pelės klavišą pasirinkti komandą „insert copied cells“. Jeigu naudosite komandą „insert line“, nėra garantijos, kad ji bus tinkamo formato.</v>
      </c>
      <c r="E63" s="720"/>
      <c r="F63" s="720"/>
      <c r="G63" s="720"/>
      <c r="H63" s="720"/>
      <c r="I63" s="720"/>
      <c r="J63" s="721"/>
      <c r="K63" s="721"/>
      <c r="L63" s="721"/>
      <c r="M63" s="721"/>
      <c r="N63" s="721"/>
      <c r="O63" s="149"/>
      <c r="P63" s="110"/>
    </row>
    <row r="64" spans="1:16" s="23" customFormat="1" ht="12.75">
      <c r="A64" s="98"/>
      <c r="C64" s="103"/>
      <c r="D64" s="722" t="str">
        <f>Translations!$B$187</f>
        <v>Tik labai didelių orlaivių parkų atveju turėtumėte pateikti šį sąrašą kaip atskirą šio failo lapą.</v>
      </c>
      <c r="E64" s="722"/>
      <c r="F64" s="722"/>
      <c r="G64" s="722"/>
      <c r="H64" s="722"/>
      <c r="I64" s="722"/>
      <c r="J64" s="723"/>
      <c r="K64" s="723"/>
      <c r="L64" s="723"/>
      <c r="M64" s="723"/>
      <c r="N64" s="723"/>
      <c r="O64" s="149"/>
      <c r="P64" s="110"/>
    </row>
    <row r="65" spans="1:16" s="86" customFormat="1" ht="4.5" customHeight="1">
      <c r="A65" s="110"/>
      <c r="C65" s="140"/>
      <c r="D65" s="140"/>
      <c r="E65" s="140"/>
      <c r="F65" s="140"/>
      <c r="G65" s="140"/>
      <c r="H65" s="140"/>
      <c r="I65" s="140"/>
      <c r="J65" s="140"/>
      <c r="K65" s="140"/>
      <c r="L65" s="140"/>
      <c r="M65" s="140"/>
      <c r="N65" s="140"/>
      <c r="O65" s="140"/>
      <c r="P65" s="143"/>
    </row>
    <row r="66" spans="1:16" s="86" customFormat="1" ht="12.75" customHeight="1">
      <c r="A66" s="110"/>
      <c r="B66" s="380"/>
      <c r="C66" s="392"/>
      <c r="D66" s="395"/>
      <c r="E66" s="393"/>
      <c r="F66" s="393"/>
      <c r="G66" s="393"/>
      <c r="H66" s="393"/>
      <c r="I66" s="393"/>
      <c r="J66" s="393"/>
      <c r="K66" s="393"/>
      <c r="L66" s="393"/>
      <c r="M66" s="393"/>
      <c r="N66" s="393"/>
      <c r="O66" s="393"/>
      <c r="P66" s="143"/>
    </row>
    <row r="67" spans="1:16" s="86" customFormat="1" ht="28.5" customHeight="1">
      <c r="A67" s="110"/>
      <c r="B67" s="380"/>
      <c r="C67" s="392" t="s">
        <v>263</v>
      </c>
      <c r="D67" s="564" t="str">
        <f>Translations!$B$914</f>
        <v>Pateikite orientacinį papildomų orlaivių tipų, kurie, tikimasi, bus naudojami vykdant tarptautinius skrydžius, kuriems taikoma CORSIA, sąrašą.</v>
      </c>
      <c r="E67" s="652"/>
      <c r="F67" s="652"/>
      <c r="G67" s="652"/>
      <c r="H67" s="652"/>
      <c r="I67" s="652"/>
      <c r="J67" s="628"/>
      <c r="K67" s="628"/>
      <c r="L67" s="628"/>
      <c r="M67" s="628"/>
      <c r="N67" s="628"/>
      <c r="O67" s="393"/>
      <c r="P67" s="143"/>
    </row>
    <row r="68" spans="1:16" s="86" customFormat="1" ht="12.75" customHeight="1">
      <c r="A68" s="110"/>
      <c r="B68" s="387"/>
      <c r="C68" s="392"/>
      <c r="D68" s="699" t="str">
        <f>Translations!$B$915</f>
        <v>Prašome išvardyti tik tuos orlaivius, kurie dar nebuvo paminėti a – c punktuose.</v>
      </c>
      <c r="E68" s="716"/>
      <c r="F68" s="716"/>
      <c r="G68" s="716"/>
      <c r="H68" s="716"/>
      <c r="I68" s="716"/>
      <c r="J68" s="628"/>
      <c r="K68" s="628"/>
      <c r="L68" s="628"/>
      <c r="M68" s="628"/>
      <c r="N68" s="628"/>
      <c r="O68" s="393"/>
      <c r="P68" s="143"/>
    </row>
    <row r="69" spans="1:16" s="23" customFormat="1" ht="3.75" customHeight="1">
      <c r="A69" s="98"/>
      <c r="B69" s="380"/>
      <c r="C69" s="392"/>
      <c r="D69" s="102"/>
      <c r="G69" s="119"/>
      <c r="H69" s="119"/>
      <c r="O69" s="393"/>
      <c r="P69" s="110"/>
    </row>
    <row r="70" spans="1:16" s="86" customFormat="1" ht="70.5" customHeight="1">
      <c r="A70" s="110"/>
      <c r="B70" s="387"/>
      <c r="C70" s="392"/>
      <c r="D70" s="710" t="str">
        <f>Translations!$B$178</f>
        <v>
Bendrinis orlaivio tipas 
(ICAO orlaivio tipo žymuo)</v>
      </c>
      <c r="E70" s="711"/>
      <c r="F70" s="710" t="str">
        <f>Translations!$B$179</f>
        <v>
Potipis (neprivaloma)</v>
      </c>
      <c r="G70" s="711"/>
      <c r="H70" s="719" t="str">
        <f>Translations!$B$190</f>
        <v>
Numatomų eksploatuoti orlaivių skaičius</v>
      </c>
      <c r="I70" s="719"/>
      <c r="J70" s="148" t="str">
        <f>Translations!$B$181</f>
        <v>reaktyvinis žibalas
(Jet A1 arba Jet A)</v>
      </c>
      <c r="K70" s="148" t="str">
        <f>Translations!$B$182</f>
        <v>reaktyvinis benzinas 
(Jet B)</v>
      </c>
      <c r="L70" s="148" t="str">
        <f>Translations!$B$183</f>
        <v>aviacinis benzinas (AvGas)</v>
      </c>
      <c r="M70" s="148" t="str">
        <f>Translations!$B$184</f>
        <v>Biokuras</v>
      </c>
      <c r="N70" s="148" t="str">
        <f>Translations!$B$185</f>
        <v>kiti alternatyvieji degalai</v>
      </c>
      <c r="O70" s="393"/>
      <c r="P70" s="110"/>
    </row>
    <row r="71" spans="1:16" s="86" customFormat="1" ht="12.75">
      <c r="A71" s="110"/>
      <c r="B71" s="380"/>
      <c r="C71" s="392"/>
      <c r="D71" s="709"/>
      <c r="E71" s="709"/>
      <c r="F71" s="709"/>
      <c r="G71" s="709"/>
      <c r="H71" s="715"/>
      <c r="I71" s="715"/>
      <c r="J71" s="20"/>
      <c r="K71" s="20"/>
      <c r="L71" s="20"/>
      <c r="M71" s="20"/>
      <c r="N71" s="20"/>
      <c r="O71" s="393"/>
      <c r="P71" s="110"/>
    </row>
    <row r="72" spans="1:16" s="86" customFormat="1" ht="12.75">
      <c r="A72" s="110"/>
      <c r="B72" s="380"/>
      <c r="C72" s="392"/>
      <c r="D72" s="709"/>
      <c r="E72" s="709"/>
      <c r="F72" s="709"/>
      <c r="G72" s="709"/>
      <c r="H72" s="715"/>
      <c r="I72" s="715"/>
      <c r="J72" s="20"/>
      <c r="K72" s="20"/>
      <c r="L72" s="20"/>
      <c r="M72" s="20"/>
      <c r="N72" s="20"/>
      <c r="O72" s="393"/>
      <c r="P72" s="110"/>
    </row>
    <row r="73" spans="1:16" s="86" customFormat="1" ht="12.75">
      <c r="A73" s="110"/>
      <c r="B73" s="380"/>
      <c r="C73" s="392"/>
      <c r="D73" s="717"/>
      <c r="E73" s="718"/>
      <c r="F73" s="709"/>
      <c r="G73" s="709"/>
      <c r="H73" s="715"/>
      <c r="I73" s="715"/>
      <c r="J73" s="20"/>
      <c r="K73" s="20"/>
      <c r="L73" s="20"/>
      <c r="M73" s="20"/>
      <c r="N73" s="20"/>
      <c r="O73" s="393"/>
      <c r="P73" s="110"/>
    </row>
    <row r="74" spans="1:16" s="86" customFormat="1" ht="12.75">
      <c r="A74" s="110"/>
      <c r="B74" s="380"/>
      <c r="C74" s="392"/>
      <c r="D74" s="717"/>
      <c r="E74" s="718"/>
      <c r="F74" s="709"/>
      <c r="G74" s="709"/>
      <c r="H74" s="715"/>
      <c r="I74" s="715"/>
      <c r="J74" s="20"/>
      <c r="K74" s="20"/>
      <c r="L74" s="20"/>
      <c r="M74" s="20"/>
      <c r="N74" s="20"/>
      <c r="O74" s="393"/>
      <c r="P74" s="110"/>
    </row>
    <row r="75" spans="1:16" s="86" customFormat="1" ht="12.75">
      <c r="A75" s="110"/>
      <c r="B75" s="380"/>
      <c r="C75" s="392"/>
      <c r="D75" s="717"/>
      <c r="E75" s="718"/>
      <c r="F75" s="709"/>
      <c r="G75" s="709"/>
      <c r="H75" s="715"/>
      <c r="I75" s="715"/>
      <c r="J75" s="20"/>
      <c r="K75" s="20"/>
      <c r="L75" s="20"/>
      <c r="M75" s="20"/>
      <c r="N75" s="20"/>
      <c r="O75" s="393"/>
      <c r="P75" s="110"/>
    </row>
    <row r="76" spans="1:16" s="86" customFormat="1" ht="12.75">
      <c r="A76" s="110"/>
      <c r="B76" s="380"/>
      <c r="C76" s="392"/>
      <c r="D76" s="717"/>
      <c r="E76" s="718"/>
      <c r="F76" s="709"/>
      <c r="G76" s="709"/>
      <c r="H76" s="715"/>
      <c r="I76" s="715"/>
      <c r="J76" s="20"/>
      <c r="K76" s="20"/>
      <c r="L76" s="20"/>
      <c r="M76" s="20"/>
      <c r="N76" s="20"/>
      <c r="O76" s="393"/>
      <c r="P76" s="110"/>
    </row>
    <row r="77" spans="1:16" s="86" customFormat="1" ht="12.75">
      <c r="A77" s="110"/>
      <c r="B77" s="380"/>
      <c r="C77" s="392"/>
      <c r="D77" s="717"/>
      <c r="E77" s="718"/>
      <c r="F77" s="709"/>
      <c r="G77" s="709"/>
      <c r="H77" s="715"/>
      <c r="I77" s="715"/>
      <c r="J77" s="20"/>
      <c r="K77" s="20"/>
      <c r="L77" s="20"/>
      <c r="M77" s="20"/>
      <c r="N77" s="20"/>
      <c r="O77" s="393"/>
      <c r="P77" s="110"/>
    </row>
    <row r="78" spans="1:16" s="86" customFormat="1" ht="12.75">
      <c r="A78" s="110"/>
      <c r="B78" s="380"/>
      <c r="C78" s="392"/>
      <c r="D78" s="717"/>
      <c r="E78" s="718"/>
      <c r="F78" s="709"/>
      <c r="G78" s="709"/>
      <c r="H78" s="715"/>
      <c r="I78" s="715"/>
      <c r="J78" s="20"/>
      <c r="K78" s="20"/>
      <c r="L78" s="20"/>
      <c r="M78" s="20"/>
      <c r="N78" s="20"/>
      <c r="O78" s="393"/>
      <c r="P78" s="110"/>
    </row>
    <row r="79" spans="1:16" s="86" customFormat="1" ht="12.75">
      <c r="A79" s="110"/>
      <c r="B79" s="380"/>
      <c r="C79" s="392"/>
      <c r="D79" s="717"/>
      <c r="E79" s="718"/>
      <c r="F79" s="709"/>
      <c r="G79" s="709"/>
      <c r="H79" s="715"/>
      <c r="I79" s="715"/>
      <c r="J79" s="20"/>
      <c r="K79" s="20"/>
      <c r="L79" s="20"/>
      <c r="M79" s="20"/>
      <c r="N79" s="20"/>
      <c r="O79" s="393"/>
      <c r="P79" s="110"/>
    </row>
    <row r="80" spans="1:16" s="86" customFormat="1" ht="12.75">
      <c r="A80" s="110"/>
      <c r="B80" s="380"/>
      <c r="C80" s="392"/>
      <c r="D80" s="717"/>
      <c r="E80" s="718"/>
      <c r="F80" s="709"/>
      <c r="G80" s="709"/>
      <c r="H80" s="715"/>
      <c r="I80" s="715"/>
      <c r="J80" s="20"/>
      <c r="K80" s="20"/>
      <c r="L80" s="20"/>
      <c r="M80" s="20"/>
      <c r="N80" s="20"/>
      <c r="O80" s="393"/>
      <c r="P80" s="110"/>
    </row>
    <row r="81" spans="1:16" s="23" customFormat="1" ht="38.25" customHeight="1">
      <c r="A81" s="98"/>
      <c r="B81" s="380"/>
      <c r="C81" s="392"/>
      <c r="D81" s="720" t="str">
        <f>Translations!$B$186</f>
        <v>Jei reikia, įterpkite daugiau eilučių. Šiuo tikslu rekomenduojama nukopijuoti visą aukščiau esančią eilutę ir paspaudus dešinįjį pelės klavišą pasirinkti komandą „insert copied cells“. Jeigu naudosite komandą „insert line“, nėra garantijos, kad ji bus tinkamo formato.</v>
      </c>
      <c r="E81" s="720"/>
      <c r="F81" s="720"/>
      <c r="G81" s="720"/>
      <c r="H81" s="720"/>
      <c r="I81" s="720"/>
      <c r="J81" s="721"/>
      <c r="K81" s="721"/>
      <c r="L81" s="721"/>
      <c r="M81" s="721"/>
      <c r="N81" s="721"/>
      <c r="O81" s="393"/>
      <c r="P81" s="110"/>
    </row>
    <row r="82" spans="1:16" s="23" customFormat="1" ht="12.75">
      <c r="A82" s="98"/>
      <c r="B82" s="380"/>
      <c r="C82" s="392"/>
      <c r="D82" s="722" t="str">
        <f>Translations!$B$187</f>
        <v>Tik labai didelių orlaivių parkų atveju turėtumėte pateikti šį sąrašą kaip atskirą šio failo lapą.</v>
      </c>
      <c r="E82" s="722"/>
      <c r="F82" s="722"/>
      <c r="G82" s="722"/>
      <c r="H82" s="722"/>
      <c r="I82" s="722"/>
      <c r="J82" s="723"/>
      <c r="K82" s="723"/>
      <c r="L82" s="723"/>
      <c r="M82" s="723"/>
      <c r="N82" s="723"/>
      <c r="O82" s="393"/>
      <c r="P82" s="110"/>
    </row>
    <row r="83" spans="1:16" s="86" customFormat="1" ht="15.75">
      <c r="A83" s="110"/>
      <c r="B83" s="380"/>
      <c r="C83" s="392"/>
      <c r="D83" s="393"/>
      <c r="E83" s="393"/>
      <c r="F83" s="393"/>
      <c r="G83" s="393"/>
      <c r="H83" s="393"/>
      <c r="I83" s="393"/>
      <c r="J83" s="393"/>
      <c r="K83" s="393"/>
      <c r="L83" s="393"/>
      <c r="M83" s="393"/>
      <c r="N83" s="393"/>
      <c r="O83" s="393"/>
      <c r="P83" s="143"/>
    </row>
    <row r="84" spans="1:16" s="86" customFormat="1" ht="4.5" customHeight="1">
      <c r="A84" s="110"/>
      <c r="B84" s="23"/>
      <c r="C84" s="394"/>
      <c r="D84" s="150"/>
      <c r="E84" s="150"/>
      <c r="F84" s="150"/>
      <c r="G84" s="150"/>
      <c r="H84" s="150"/>
      <c r="I84" s="150"/>
      <c r="J84" s="150"/>
      <c r="K84" s="150"/>
      <c r="L84" s="150"/>
      <c r="M84" s="150"/>
      <c r="N84" s="150"/>
      <c r="O84" s="140"/>
      <c r="P84" s="143"/>
    </row>
    <row r="85" spans="1:16" s="142" customFormat="1" ht="12.75">
      <c r="A85" s="370"/>
      <c r="C85" s="151"/>
      <c r="D85" s="729" t="str">
        <f>Translations!$B$916</f>
        <v>&lt;&lt;&lt; Jei 2(c) skirsnyje pasirinkote t-km stebėsenos planą, spustelėkite norėdami pereiti į 4(i) skirsnį. &gt;&gt;&gt;</v>
      </c>
      <c r="E85" s="655"/>
      <c r="F85" s="655"/>
      <c r="G85" s="655"/>
      <c r="H85" s="655"/>
      <c r="I85" s="655"/>
      <c r="J85" s="656"/>
      <c r="K85" s="656"/>
      <c r="L85" s="656"/>
      <c r="M85" s="656"/>
      <c r="N85" s="656"/>
      <c r="O85" s="151"/>
      <c r="P85" s="152"/>
    </row>
    <row r="86" spans="1:16" s="86" customFormat="1" ht="12.75" customHeight="1">
      <c r="A86" s="110"/>
      <c r="C86" s="140"/>
      <c r="D86" s="140"/>
      <c r="E86" s="140"/>
      <c r="F86" s="140"/>
      <c r="G86" s="140"/>
      <c r="H86" s="140"/>
      <c r="I86" s="140"/>
      <c r="J86" s="140"/>
      <c r="K86" s="140"/>
      <c r="L86" s="140"/>
      <c r="M86" s="140"/>
      <c r="N86" s="140"/>
      <c r="O86" s="140"/>
      <c r="P86" s="143"/>
    </row>
    <row r="87" spans="1:16" s="23" customFormat="1" ht="12.75" customHeight="1">
      <c r="A87" s="98"/>
      <c r="B87" s="387"/>
      <c r="C87" s="392"/>
      <c r="D87" s="396"/>
      <c r="E87" s="396"/>
      <c r="F87" s="396"/>
      <c r="G87" s="396"/>
      <c r="H87" s="396"/>
      <c r="I87" s="396"/>
      <c r="J87" s="397"/>
      <c r="K87" s="397"/>
      <c r="L87" s="397"/>
      <c r="M87" s="397"/>
      <c r="N87" s="397"/>
      <c r="O87" s="393"/>
      <c r="P87" s="110"/>
    </row>
    <row r="88" spans="1:16" s="23" customFormat="1" ht="38.25" customHeight="1">
      <c r="A88" s="98"/>
      <c r="B88" s="387"/>
      <c r="C88" s="103"/>
      <c r="D88" s="734" t="str">
        <f>Translations!$B$917</f>
        <v>Atminkite, kad, jei nėra paminėti konkretūs reikalavimai, laikoma, kad toliau pateiktos procedūros yra taikomos abiem stebėsenos prievolėms, t. y., ir pagal ES ATLPS, ir pagal CORSIA. Jei taikomos procedūros skiriasi abiejose sistemose, prašome nurodyti skirtumus „aprašymo“ laukelyje.</v>
      </c>
      <c r="E88" s="734"/>
      <c r="F88" s="734"/>
      <c r="G88" s="734"/>
      <c r="H88" s="734"/>
      <c r="I88" s="734"/>
      <c r="J88" s="735"/>
      <c r="K88" s="735"/>
      <c r="L88" s="735"/>
      <c r="M88" s="735"/>
      <c r="N88" s="735"/>
      <c r="O88" s="393"/>
      <c r="P88" s="110"/>
    </row>
    <row r="89" spans="1:16" s="23" customFormat="1" ht="12.75" customHeight="1">
      <c r="A89" s="98"/>
      <c r="B89" s="387"/>
      <c r="C89" s="392"/>
      <c r="D89" s="396"/>
      <c r="E89" s="396"/>
      <c r="F89" s="396"/>
      <c r="G89" s="396"/>
      <c r="H89" s="396"/>
      <c r="I89" s="396"/>
      <c r="J89" s="397"/>
      <c r="K89" s="397"/>
      <c r="L89" s="397"/>
      <c r="M89" s="397"/>
      <c r="N89" s="397"/>
      <c r="O89" s="393"/>
      <c r="P89" s="110"/>
    </row>
    <row r="90" spans="1:16" s="23" customFormat="1" ht="4.5" customHeight="1">
      <c r="A90" s="98"/>
      <c r="B90" s="398"/>
      <c r="C90" s="399"/>
      <c r="D90" s="400"/>
      <c r="E90" s="400"/>
      <c r="F90" s="400"/>
      <c r="G90" s="400"/>
      <c r="H90" s="400"/>
      <c r="I90" s="400"/>
      <c r="J90" s="401"/>
      <c r="K90" s="401"/>
      <c r="L90" s="401"/>
      <c r="M90" s="401"/>
      <c r="N90" s="401"/>
      <c r="O90" s="273"/>
      <c r="P90" s="110"/>
    </row>
    <row r="91" spans="1:16" s="23" customFormat="1" ht="25.5" customHeight="1">
      <c r="A91" s="98"/>
      <c r="B91" s="69"/>
      <c r="C91" s="103" t="s">
        <v>264</v>
      </c>
      <c r="D91" s="564" t="str">
        <f>Translations!$B$918</f>
        <v>Prašome pateikti informacijos apie tvarką, sistemas ir atsakomybę, naudojamas tikrinant taršos šaltinių (naudojamų orlaivių) ir degalų, kurie buvo naudojami per apskaitos metus, sąrašo išsamumą.</v>
      </c>
      <c r="E91" s="652"/>
      <c r="F91" s="652"/>
      <c r="G91" s="652"/>
      <c r="H91" s="652"/>
      <c r="I91" s="652"/>
      <c r="J91" s="628"/>
      <c r="K91" s="628"/>
      <c r="L91" s="628"/>
      <c r="M91" s="628"/>
      <c r="N91" s="628"/>
      <c r="O91" s="80"/>
      <c r="P91" s="110"/>
    </row>
    <row r="92" spans="1:16" s="23" customFormat="1" ht="35.25" customHeight="1">
      <c r="A92" s="98"/>
      <c r="B92" s="69"/>
      <c r="C92" s="103"/>
      <c r="D92" s="676" t="str">
        <f>Translations!$B$919</f>
        <v>Toliau nurodyti punktai turėtų užtikrinti visų ataskaitiniais metais naudotų orlaivių, įskaitant nuosavybės teise priklausančius orlaivius bei nuomotus orlaivius, išmetamų ŠESD kiekio stebėsenos ir ataskaitų išsamumą. Ši procedūra taip pat turėtų užtikrinti, kad degalų rūšies pokyčiai būtų efektyviai stebimi.</v>
      </c>
      <c r="E92" s="654"/>
      <c r="F92" s="654"/>
      <c r="G92" s="654"/>
      <c r="H92" s="654"/>
      <c r="I92" s="654"/>
      <c r="J92" s="628"/>
      <c r="K92" s="628"/>
      <c r="L92" s="628"/>
      <c r="M92" s="628"/>
      <c r="N92" s="628"/>
      <c r="O92" s="80"/>
      <c r="P92" s="110"/>
    </row>
    <row r="93" spans="1:16" s="23" customFormat="1" ht="12.75" customHeight="1">
      <c r="A93" s="98"/>
      <c r="C93" s="153"/>
      <c r="D93" s="700" t="str">
        <f>Translations!$B$194</f>
        <v>Procedūros pavadinimas</v>
      </c>
      <c r="E93" s="701"/>
      <c r="F93" s="704"/>
      <c r="G93" s="704"/>
      <c r="H93" s="704"/>
      <c r="I93" s="704"/>
      <c r="J93" s="680"/>
      <c r="K93" s="680"/>
      <c r="L93" s="680"/>
      <c r="M93" s="680"/>
      <c r="N93" s="680"/>
      <c r="O93" s="80"/>
      <c r="P93" s="110"/>
    </row>
    <row r="94" spans="1:16" s="23" customFormat="1" ht="12.75" customHeight="1">
      <c r="A94" s="98"/>
      <c r="C94" s="153"/>
      <c r="D94" s="700" t="str">
        <f>Translations!$B$195</f>
        <v>Procedūros nuoroda</v>
      </c>
      <c r="E94" s="701"/>
      <c r="F94" s="704"/>
      <c r="G94" s="704"/>
      <c r="H94" s="704"/>
      <c r="I94" s="704"/>
      <c r="J94" s="680"/>
      <c r="K94" s="680"/>
      <c r="L94" s="680"/>
      <c r="M94" s="680"/>
      <c r="N94" s="680"/>
      <c r="O94" s="80"/>
      <c r="P94" s="110"/>
    </row>
    <row r="95" spans="1:16" s="23" customFormat="1" ht="12.75">
      <c r="A95" s="98"/>
      <c r="B95" s="69" t="str">
        <f>Translations!$B$196</f>
        <v>
</v>
      </c>
      <c r="C95" s="153"/>
      <c r="D95" s="700" t="str">
        <f>Translations!$B$197</f>
        <v>Trumpas procedūros aprašymas</v>
      </c>
      <c r="E95" s="701"/>
      <c r="F95" s="704"/>
      <c r="G95" s="704"/>
      <c r="H95" s="704"/>
      <c r="I95" s="704"/>
      <c r="J95" s="680"/>
      <c r="K95" s="680"/>
      <c r="L95" s="680"/>
      <c r="M95" s="680"/>
      <c r="N95" s="680"/>
      <c r="O95" s="80"/>
      <c r="P95" s="110"/>
    </row>
    <row r="96" spans="1:16" s="23" customFormat="1" ht="38.25" customHeight="1">
      <c r="A96" s="98"/>
      <c r="B96" s="69"/>
      <c r="C96" s="153"/>
      <c r="D96" s="700" t="str">
        <f>Translations!$B$198</f>
        <v>Postas ar departamentas, atsakingas už duomenų tvarkymą</v>
      </c>
      <c r="E96" s="701"/>
      <c r="F96" s="704"/>
      <c r="G96" s="704"/>
      <c r="H96" s="704"/>
      <c r="I96" s="704"/>
      <c r="J96" s="680"/>
      <c r="K96" s="680"/>
      <c r="L96" s="680"/>
      <c r="M96" s="680"/>
      <c r="N96" s="680"/>
      <c r="O96" s="80"/>
      <c r="P96" s="110"/>
    </row>
    <row r="97" spans="1:16" s="23" customFormat="1" ht="25.5" customHeight="1">
      <c r="A97" s="98"/>
      <c r="B97" s="69"/>
      <c r="C97" s="153"/>
      <c r="D97" s="700" t="str">
        <f>Translations!$B$199</f>
        <v>Vieta, kurioje laikomi įrašai</v>
      </c>
      <c r="E97" s="701"/>
      <c r="F97" s="704"/>
      <c r="G97" s="704"/>
      <c r="H97" s="704"/>
      <c r="I97" s="704"/>
      <c r="J97" s="680"/>
      <c r="K97" s="680"/>
      <c r="L97" s="680"/>
      <c r="M97" s="680"/>
      <c r="N97" s="680"/>
      <c r="O97" s="80"/>
      <c r="P97" s="110"/>
    </row>
    <row r="98" spans="1:16" s="23" customFormat="1" ht="25.5" customHeight="1">
      <c r="A98" s="98"/>
      <c r="B98" s="69"/>
      <c r="C98" s="153"/>
      <c r="D98" s="700" t="str">
        <f>Translations!$B$200</f>
        <v>Naudojamos sistemos pavadinimas (jei taikytina)</v>
      </c>
      <c r="E98" s="701"/>
      <c r="F98" s="704"/>
      <c r="G98" s="704"/>
      <c r="H98" s="704"/>
      <c r="I98" s="704"/>
      <c r="J98" s="680"/>
      <c r="K98" s="680"/>
      <c r="L98" s="680"/>
      <c r="M98" s="680"/>
      <c r="N98" s="680"/>
      <c r="O98" s="80"/>
      <c r="P98" s="110"/>
    </row>
    <row r="99" spans="1:16" s="23" customFormat="1" ht="12.75">
      <c r="A99" s="98"/>
      <c r="C99" s="107"/>
      <c r="D99" s="154"/>
      <c r="E99" s="154"/>
      <c r="F99" s="155"/>
      <c r="G99" s="155"/>
      <c r="H99" s="155"/>
      <c r="I99" s="155"/>
      <c r="J99" s="155"/>
      <c r="K99" s="155"/>
      <c r="L99" s="155"/>
      <c r="M99" s="155"/>
      <c r="N99" s="155"/>
      <c r="O99" s="80"/>
      <c r="P99" s="110"/>
    </row>
    <row r="100" spans="1:16" s="23" customFormat="1" ht="25.5" customHeight="1">
      <c r="A100" s="98"/>
      <c r="B100" s="69"/>
      <c r="C100" s="270" t="s">
        <v>259</v>
      </c>
      <c r="D100" s="652" t="str">
        <f>Translations!$B$201</f>
        <v>Prašome nurodyti informaciją apie tvarką, taikomą tikrinant skrydžių, atliktų pagal unikalų aerodromų poros žymenį, sąrašo išsamumą.</v>
      </c>
      <c r="E100" s="652"/>
      <c r="F100" s="652"/>
      <c r="G100" s="652"/>
      <c r="H100" s="652"/>
      <c r="I100" s="652"/>
      <c r="J100" s="628"/>
      <c r="K100" s="628"/>
      <c r="L100" s="628"/>
      <c r="M100" s="628"/>
      <c r="N100" s="628"/>
      <c r="O100" s="156"/>
      <c r="P100" s="157"/>
    </row>
    <row r="101" spans="1:16" s="23" customFormat="1" ht="25.5" customHeight="1">
      <c r="A101" s="98"/>
      <c r="B101" s="69"/>
      <c r="C101" s="153"/>
      <c r="D101" s="713" t="str">
        <f>Translations!$B$202</f>
        <v>Prašome nurodyti tvarką ir sistemas, taikomas, kad aerodromų porų ir vykdomų skrydžių apskaitos laikotarpiu sąrašas būtų išsamus ir atnaujintas, taip pat tvarką, taikomą duomenų išsamumui ir nedubliavimui užtikrinti.</v>
      </c>
      <c r="E101" s="713"/>
      <c r="F101" s="713"/>
      <c r="G101" s="713"/>
      <c r="H101" s="713"/>
      <c r="I101" s="713"/>
      <c r="J101" s="714"/>
      <c r="K101" s="714"/>
      <c r="L101" s="714"/>
      <c r="M101" s="714"/>
      <c r="N101" s="714"/>
      <c r="O101" s="158"/>
      <c r="P101" s="159"/>
    </row>
    <row r="102" spans="1:16" s="23" customFormat="1" ht="12.75" customHeight="1">
      <c r="A102" s="98"/>
      <c r="C102" s="153"/>
      <c r="D102" s="700" t="str">
        <f>Translations!$B$194</f>
        <v>Procedūros pavadinimas</v>
      </c>
      <c r="E102" s="701"/>
      <c r="F102" s="704"/>
      <c r="G102" s="704"/>
      <c r="H102" s="704"/>
      <c r="I102" s="704"/>
      <c r="J102" s="680"/>
      <c r="K102" s="680"/>
      <c r="L102" s="680"/>
      <c r="M102" s="680"/>
      <c r="N102" s="680"/>
      <c r="O102" s="80"/>
      <c r="P102" s="110"/>
    </row>
    <row r="103" spans="1:16" s="23" customFormat="1" ht="12.75" customHeight="1">
      <c r="A103" s="98"/>
      <c r="C103" s="153"/>
      <c r="D103" s="700" t="str">
        <f>Translations!$B$195</f>
        <v>Procedūros nuoroda</v>
      </c>
      <c r="E103" s="701"/>
      <c r="F103" s="704"/>
      <c r="G103" s="704"/>
      <c r="H103" s="704"/>
      <c r="I103" s="704"/>
      <c r="J103" s="680"/>
      <c r="K103" s="680"/>
      <c r="L103" s="680"/>
      <c r="M103" s="680"/>
      <c r="N103" s="680"/>
      <c r="O103" s="80"/>
      <c r="P103" s="110"/>
    </row>
    <row r="104" spans="1:16" s="23" customFormat="1" ht="12.75">
      <c r="A104" s="98"/>
      <c r="B104" s="69" t="str">
        <f>Translations!$B$196</f>
        <v>
</v>
      </c>
      <c r="C104" s="153"/>
      <c r="D104" s="700" t="str">
        <f>Translations!$B$197</f>
        <v>Trumpas procedūros aprašymas</v>
      </c>
      <c r="E104" s="701"/>
      <c r="F104" s="704"/>
      <c r="G104" s="704"/>
      <c r="H104" s="704"/>
      <c r="I104" s="704"/>
      <c r="J104" s="680"/>
      <c r="K104" s="680"/>
      <c r="L104" s="680"/>
      <c r="M104" s="680"/>
      <c r="N104" s="680"/>
      <c r="O104" s="80"/>
      <c r="P104" s="110"/>
    </row>
    <row r="105" spans="1:16" s="23" customFormat="1" ht="35.25" customHeight="1">
      <c r="A105" s="98"/>
      <c r="B105" s="69"/>
      <c r="C105" s="153"/>
      <c r="D105" s="700" t="str">
        <f>Translations!$B$198</f>
        <v>Postas ar departamentas, atsakingas už duomenų tvarkymą</v>
      </c>
      <c r="E105" s="701"/>
      <c r="F105" s="704"/>
      <c r="G105" s="704"/>
      <c r="H105" s="704"/>
      <c r="I105" s="704"/>
      <c r="J105" s="680"/>
      <c r="K105" s="680"/>
      <c r="L105" s="680"/>
      <c r="M105" s="680"/>
      <c r="N105" s="680"/>
      <c r="O105" s="80"/>
      <c r="P105" s="110"/>
    </row>
    <row r="106" spans="1:16" s="23" customFormat="1" ht="12.75" customHeight="1">
      <c r="A106" s="98"/>
      <c r="B106" s="69"/>
      <c r="C106" s="153"/>
      <c r="D106" s="700" t="str">
        <f>Translations!$B$199</f>
        <v>Vieta, kurioje laikomi įrašai</v>
      </c>
      <c r="E106" s="701"/>
      <c r="F106" s="704"/>
      <c r="G106" s="704"/>
      <c r="H106" s="704"/>
      <c r="I106" s="704"/>
      <c r="J106" s="680"/>
      <c r="K106" s="680"/>
      <c r="L106" s="680"/>
      <c r="M106" s="680"/>
      <c r="N106" s="680"/>
      <c r="O106" s="80"/>
      <c r="P106" s="110"/>
    </row>
    <row r="107" spans="1:16" s="23" customFormat="1" ht="25.5" customHeight="1">
      <c r="A107" s="98"/>
      <c r="B107" s="69"/>
      <c r="C107" s="153"/>
      <c r="D107" s="700" t="str">
        <f>Translations!$B$200</f>
        <v>Naudojamos sistemos pavadinimas (jei taikytina)</v>
      </c>
      <c r="E107" s="701"/>
      <c r="F107" s="704"/>
      <c r="G107" s="704"/>
      <c r="H107" s="704"/>
      <c r="I107" s="704"/>
      <c r="J107" s="680"/>
      <c r="K107" s="680"/>
      <c r="L107" s="680"/>
      <c r="M107" s="680"/>
      <c r="N107" s="680"/>
      <c r="O107" s="80"/>
      <c r="P107" s="110"/>
    </row>
    <row r="108" spans="1:16" s="23" customFormat="1" ht="12.75">
      <c r="A108" s="98"/>
      <c r="C108" s="153"/>
      <c r="D108" s="160"/>
      <c r="E108" s="160"/>
      <c r="F108" s="160"/>
      <c r="G108" s="160"/>
      <c r="H108" s="160"/>
      <c r="I108" s="160"/>
      <c r="J108" s="160"/>
      <c r="K108" s="160"/>
      <c r="L108" s="160"/>
      <c r="M108" s="160"/>
      <c r="N108" s="160"/>
      <c r="O108" s="158"/>
      <c r="P108" s="161"/>
    </row>
    <row r="109" spans="1:16" s="23" customFormat="1" ht="25.5" customHeight="1">
      <c r="A109" s="98"/>
      <c r="B109" s="69"/>
      <c r="C109" s="270" t="s">
        <v>567</v>
      </c>
      <c r="D109" s="564" t="str">
        <f>Translations!$B$920</f>
        <v>Tam, kad būtų užtikrintas išsamumas ir išvengta dvigubo skaičiavimo, prašome pateikti išsamią informaciją apie procedūras, skirtas nustatyti, ar skrydžiams taikomas direktyvos I priedas ir (arba) CORSIA.</v>
      </c>
      <c r="E109" s="652"/>
      <c r="F109" s="652"/>
      <c r="G109" s="652"/>
      <c r="H109" s="652"/>
      <c r="I109" s="652"/>
      <c r="J109" s="652"/>
      <c r="K109" s="652"/>
      <c r="L109" s="652"/>
      <c r="M109" s="652"/>
      <c r="N109" s="652"/>
      <c r="O109" s="156"/>
      <c r="P109" s="157"/>
    </row>
    <row r="110" spans="1:16" s="23" customFormat="1" ht="25.5" customHeight="1">
      <c r="A110" s="98"/>
      <c r="B110" s="69"/>
      <c r="C110" s="153"/>
      <c r="D110" s="712" t="str">
        <f>Translations!$B$921</f>
        <v>Išsamiai aprašykite įdiegtas sistemas, kad stebėsenos laikotarpiu būtų nuolat atnaujinamas išsamus skrydžių, kurie įtraukti (neįtraukti) į ES ATLPS ir (arba) CORSIA, sąrašas, taip pat procedūras, užtikrinančias tokių duomenų išsamumą ir nedubliavimą.</v>
      </c>
      <c r="E110" s="713"/>
      <c r="F110" s="713"/>
      <c r="G110" s="713"/>
      <c r="H110" s="713"/>
      <c r="I110" s="713"/>
      <c r="J110" s="714"/>
      <c r="K110" s="714"/>
      <c r="L110" s="714"/>
      <c r="M110" s="714"/>
      <c r="N110" s="714"/>
      <c r="O110" s="162"/>
      <c r="P110" s="159"/>
    </row>
    <row r="111" spans="1:16" s="23" customFormat="1" ht="38.25" customHeight="1">
      <c r="A111" s="98"/>
      <c r="B111" s="69"/>
      <c r="C111" s="153"/>
      <c r="D111" s="712" t="str">
        <f>Translations!$B$922</f>
        <v>Rekomenduojama į šią procedūrą įtraukti atitinkamus žingsnius, leidžiančius atskirti vidinius EEE („sumažinta taikymo sritis“) skrydžius ir skrydžius, kuriems taikoma "visa ES ATLPS taikymo sritis". Norėdami gauti daugiau informacijos, žiūrėkite SAR gaires nr. 2 „Stebėsenos ir ataskaitų teikimo reglamentas. Bendrosios rekomendacijos orlaivių naudotojams“. Šį dokumentą galite rasti:</v>
      </c>
      <c r="E111" s="713"/>
      <c r="F111" s="713"/>
      <c r="G111" s="713"/>
      <c r="H111" s="713"/>
      <c r="I111" s="713"/>
      <c r="J111" s="714"/>
      <c r="K111" s="714"/>
      <c r="L111" s="714"/>
      <c r="M111" s="714"/>
      <c r="N111" s="714"/>
      <c r="O111" s="162"/>
      <c r="P111" s="159"/>
    </row>
    <row r="112" spans="1:16" s="23" customFormat="1" ht="12.75" customHeight="1">
      <c r="A112" s="98"/>
      <c r="B112" s="69"/>
      <c r="C112" s="153"/>
      <c r="D112" s="736" t="str">
        <f>Translations!$B$871</f>
        <v>https://ec.europa.eu/clima/sites/clima/files/ets/monitoring/docs/gd2_guidance_aircraft_en.pdf</v>
      </c>
      <c r="E112" s="737"/>
      <c r="F112" s="737"/>
      <c r="G112" s="737"/>
      <c r="H112" s="737"/>
      <c r="I112" s="737"/>
      <c r="J112" s="737"/>
      <c r="K112" s="737"/>
      <c r="L112" s="737"/>
      <c r="M112" s="737"/>
      <c r="N112" s="737"/>
      <c r="O112" s="162"/>
      <c r="P112" s="159"/>
    </row>
    <row r="113" spans="1:16" s="23" customFormat="1" ht="4.5" customHeight="1">
      <c r="A113" s="98"/>
      <c r="B113" s="387"/>
      <c r="C113" s="392"/>
      <c r="D113" s="396"/>
      <c r="E113" s="396"/>
      <c r="F113" s="396"/>
      <c r="G113" s="396"/>
      <c r="H113" s="396"/>
      <c r="I113" s="396"/>
      <c r="J113" s="397"/>
      <c r="K113" s="397"/>
      <c r="L113" s="397"/>
      <c r="M113" s="397"/>
      <c r="N113" s="397"/>
      <c r="O113" s="393"/>
      <c r="P113" s="110"/>
    </row>
    <row r="114" spans="1:16" s="23" customFormat="1" ht="25.5" customHeight="1">
      <c r="A114" s="98"/>
      <c r="B114" s="387"/>
      <c r="C114" s="103"/>
      <c r="D114" s="681" t="str">
        <f>Translations!$B$923</f>
        <v>Norėdami sužinoti apie ES ATLPS ir CORSIA apimčių skirtumus, žiūrėkite šio šablono lape „Gairės ir sąlygos“ bei pateiktoje atitinkamoje rekomendacinėje medžiagoje.</v>
      </c>
      <c r="E114" s="681"/>
      <c r="F114" s="681"/>
      <c r="G114" s="681"/>
      <c r="H114" s="681"/>
      <c r="I114" s="681"/>
      <c r="J114" s="681"/>
      <c r="K114" s="681"/>
      <c r="L114" s="681"/>
      <c r="M114" s="681"/>
      <c r="N114" s="681"/>
      <c r="O114" s="393"/>
      <c r="P114" s="110"/>
    </row>
    <row r="115" spans="1:16" s="23" customFormat="1" ht="4.5" customHeight="1">
      <c r="A115" s="98"/>
      <c r="B115" s="387"/>
      <c r="C115" s="392"/>
      <c r="D115" s="396"/>
      <c r="E115" s="396"/>
      <c r="F115" s="396"/>
      <c r="G115" s="396"/>
      <c r="H115" s="396"/>
      <c r="I115" s="396"/>
      <c r="J115" s="397"/>
      <c r="K115" s="397"/>
      <c r="L115" s="397"/>
      <c r="M115" s="397"/>
      <c r="N115" s="397"/>
      <c r="O115" s="393"/>
      <c r="P115" s="110"/>
    </row>
    <row r="116" spans="1:16" s="23" customFormat="1" ht="12.75" customHeight="1">
      <c r="A116" s="98"/>
      <c r="C116" s="153"/>
      <c r="D116" s="700" t="str">
        <f>Translations!$B$194</f>
        <v>Procedūros pavadinimas</v>
      </c>
      <c r="E116" s="701"/>
      <c r="F116" s="704"/>
      <c r="G116" s="704"/>
      <c r="H116" s="704"/>
      <c r="I116" s="704"/>
      <c r="J116" s="680"/>
      <c r="K116" s="680"/>
      <c r="L116" s="680"/>
      <c r="M116" s="680"/>
      <c r="N116" s="680"/>
      <c r="O116" s="80"/>
      <c r="P116" s="110"/>
    </row>
    <row r="117" spans="1:16" s="23" customFormat="1" ht="12.75" customHeight="1">
      <c r="A117" s="98"/>
      <c r="C117" s="153"/>
      <c r="D117" s="700" t="str">
        <f>Translations!$B$195</f>
        <v>Procedūros nuoroda</v>
      </c>
      <c r="E117" s="701"/>
      <c r="F117" s="704"/>
      <c r="G117" s="704"/>
      <c r="H117" s="704"/>
      <c r="I117" s="704"/>
      <c r="J117" s="680"/>
      <c r="K117" s="680"/>
      <c r="L117" s="680"/>
      <c r="M117" s="680"/>
      <c r="N117" s="680"/>
      <c r="O117" s="80"/>
      <c r="P117" s="110"/>
    </row>
    <row r="118" spans="1:16" s="23" customFormat="1" ht="12.75">
      <c r="A118" s="98"/>
      <c r="B118" s="69" t="str">
        <f>Translations!$B$196</f>
        <v>
</v>
      </c>
      <c r="C118" s="153"/>
      <c r="D118" s="700" t="str">
        <f>Translations!$B$197</f>
        <v>Trumpas procedūros aprašymas</v>
      </c>
      <c r="E118" s="701"/>
      <c r="F118" s="704"/>
      <c r="G118" s="704"/>
      <c r="H118" s="704"/>
      <c r="I118" s="704"/>
      <c r="J118" s="680"/>
      <c r="K118" s="680"/>
      <c r="L118" s="680"/>
      <c r="M118" s="680"/>
      <c r="N118" s="680"/>
      <c r="O118" s="80"/>
      <c r="P118" s="110"/>
    </row>
    <row r="119" spans="1:16" s="23" customFormat="1" ht="34.5" customHeight="1">
      <c r="A119" s="98"/>
      <c r="B119" s="69"/>
      <c r="C119" s="153"/>
      <c r="D119" s="700" t="str">
        <f>Translations!$B$198</f>
        <v>Postas ar departamentas, atsakingas už duomenų tvarkymą</v>
      </c>
      <c r="E119" s="701"/>
      <c r="F119" s="704"/>
      <c r="G119" s="704"/>
      <c r="H119" s="704"/>
      <c r="I119" s="704"/>
      <c r="J119" s="680"/>
      <c r="K119" s="680"/>
      <c r="L119" s="680"/>
      <c r="M119" s="680"/>
      <c r="N119" s="680"/>
      <c r="O119" s="80"/>
      <c r="P119" s="110"/>
    </row>
    <row r="120" spans="1:16" s="23" customFormat="1" ht="25.5" customHeight="1">
      <c r="A120" s="98"/>
      <c r="B120" s="69"/>
      <c r="C120" s="153"/>
      <c r="D120" s="700" t="str">
        <f>Translations!$B$199</f>
        <v>Vieta, kurioje laikomi įrašai</v>
      </c>
      <c r="E120" s="701"/>
      <c r="F120" s="704"/>
      <c r="G120" s="704"/>
      <c r="H120" s="704"/>
      <c r="I120" s="704"/>
      <c r="J120" s="680"/>
      <c r="K120" s="680"/>
      <c r="L120" s="680"/>
      <c r="M120" s="680"/>
      <c r="N120" s="680"/>
      <c r="O120" s="80"/>
      <c r="P120" s="110"/>
    </row>
    <row r="121" spans="1:16" s="23" customFormat="1" ht="25.5" customHeight="1">
      <c r="A121" s="98"/>
      <c r="B121" s="69"/>
      <c r="C121" s="153"/>
      <c r="D121" s="700" t="str">
        <f>Translations!$B$200</f>
        <v>Naudojamos sistemos pavadinimas (jei taikytina)</v>
      </c>
      <c r="E121" s="701"/>
      <c r="F121" s="704"/>
      <c r="G121" s="704"/>
      <c r="H121" s="704"/>
      <c r="I121" s="704"/>
      <c r="J121" s="680"/>
      <c r="K121" s="680"/>
      <c r="L121" s="680"/>
      <c r="M121" s="680"/>
      <c r="N121" s="680"/>
      <c r="O121" s="80"/>
      <c r="P121" s="110"/>
    </row>
    <row r="122" spans="1:16" s="23" customFormat="1" ht="12.75">
      <c r="A122" s="98"/>
      <c r="O122" s="80"/>
      <c r="P122" s="163"/>
    </row>
    <row r="123" spans="1:16" s="23" customFormat="1" ht="4.5" customHeight="1">
      <c r="A123" s="98"/>
      <c r="B123" s="387"/>
      <c r="C123" s="392"/>
      <c r="D123" s="396"/>
      <c r="E123" s="396"/>
      <c r="F123" s="396"/>
      <c r="G123" s="396"/>
      <c r="H123" s="396"/>
      <c r="I123" s="396"/>
      <c r="J123" s="397"/>
      <c r="K123" s="397"/>
      <c r="L123" s="397"/>
      <c r="M123" s="397"/>
      <c r="N123" s="397"/>
      <c r="O123" s="393"/>
      <c r="P123" s="110"/>
    </row>
    <row r="124" spans="1:16" s="23" customFormat="1" ht="25.5" customHeight="1">
      <c r="A124" s="98"/>
      <c r="B124" s="387"/>
      <c r="C124" s="103" t="s">
        <v>271</v>
      </c>
      <c r="D124" s="571" t="str">
        <f>Translations!$B$924</f>
        <v>Tam, kad būtų užtikrintas išsamumas ir išvengta dvigubo skaičiavimo, prašome aprašyti procedūrą, skirtą nustatyti, ar skrydžiai patenka į CORSIA taikymo sritį.</v>
      </c>
      <c r="E124" s="571"/>
      <c r="F124" s="571"/>
      <c r="G124" s="571"/>
      <c r="H124" s="571"/>
      <c r="I124" s="571"/>
      <c r="J124" s="571"/>
      <c r="K124" s="571"/>
      <c r="L124" s="571"/>
      <c r="M124" s="571"/>
      <c r="N124" s="571"/>
      <c r="O124" s="393"/>
      <c r="P124" s="110"/>
    </row>
    <row r="125" spans="1:16" s="23" customFormat="1" ht="38.25" customHeight="1">
      <c r="A125" s="98"/>
      <c r="B125" s="387"/>
      <c r="C125" s="103"/>
      <c r="D125" s="681" t="str">
        <f>Translations!$B$925</f>
        <v>Šis skirsnis turi būti užpildytas tik tuo atveju, jei g punkte aprašytoje procedūroje nėra nurodyti būtini nustatymo žingsniai. Atkreipkite dėmesį, kad būna skrydžių, kuriems gali būti taikomos ir ES ATLPS, ir CORSIA. Rekomenduojama į procedūrą įtraukti atitinkamus veiksmus tokiems skrydžiams nustatyti.</v>
      </c>
      <c r="E125" s="682"/>
      <c r="F125" s="682"/>
      <c r="G125" s="682"/>
      <c r="H125" s="682"/>
      <c r="I125" s="682"/>
      <c r="J125" s="682"/>
      <c r="K125" s="682"/>
      <c r="L125" s="682"/>
      <c r="M125" s="682"/>
      <c r="N125" s="682"/>
      <c r="O125" s="393"/>
      <c r="P125" s="110"/>
    </row>
    <row r="126" spans="1:16" s="23" customFormat="1" ht="36.75" customHeight="1">
      <c r="A126" s="98"/>
      <c r="B126" s="387"/>
      <c r="C126" s="103"/>
      <c r="D126" s="687" t="str">
        <f>Translations!$B$926</f>
        <v>Ypatingas dėmesys turėtų būti skiriamas siekiant užtikrinti, kad ši procedūra leistų atskirti skrydžius, kuriems taikomas kompensavimo reikalavimas, aprašytas 16 priedo IV tomo II dalies 3 skyriaus 3.1 punkte, nuo kitų skrydžių laikotarpiui nuo 2021 m. sausio 1 d.</v>
      </c>
      <c r="E126" s="688"/>
      <c r="F126" s="688"/>
      <c r="G126" s="688"/>
      <c r="H126" s="688"/>
      <c r="I126" s="688"/>
      <c r="J126" s="688"/>
      <c r="K126" s="688"/>
      <c r="L126" s="688"/>
      <c r="M126" s="688"/>
      <c r="N126" s="688"/>
      <c r="O126" s="393"/>
      <c r="P126" s="110"/>
    </row>
    <row r="127" spans="1:16" s="23" customFormat="1" ht="25.5" customHeight="1">
      <c r="A127" s="98"/>
      <c r="B127" s="387"/>
      <c r="C127" s="103"/>
      <c r="D127" s="687" t="str">
        <f>Translations!$B$927</f>
        <v>Šiuo tikslu į procedūrą turi būti įtrauktas reguliarus CORSIA įgyvendinimo elemento „CORSIA valstybių poros, kurioms taikomas 3 skyrius“ tikrinimas.</v>
      </c>
      <c r="E127" s="688"/>
      <c r="F127" s="688"/>
      <c r="G127" s="688"/>
      <c r="H127" s="688"/>
      <c r="I127" s="688"/>
      <c r="J127" s="688"/>
      <c r="K127" s="688"/>
      <c r="L127" s="688"/>
      <c r="M127" s="688"/>
      <c r="N127" s="688"/>
      <c r="O127" s="393"/>
      <c r="P127" s="110"/>
    </row>
    <row r="128" spans="1:16" s="23" customFormat="1" ht="12.75" customHeight="1">
      <c r="A128" s="98"/>
      <c r="B128" s="387"/>
      <c r="C128" s="103"/>
      <c r="D128" s="685" t="str">
        <f>Translations!$B$928</f>
        <v>https://www.icao.int/environmental-protection/CORSIA/Pages/state-pairs.aspx</v>
      </c>
      <c r="E128" s="686"/>
      <c r="F128" s="686"/>
      <c r="G128" s="686"/>
      <c r="H128" s="686"/>
      <c r="I128" s="686"/>
      <c r="J128" s="686"/>
      <c r="K128" s="686"/>
      <c r="L128" s="686"/>
      <c r="M128" s="686"/>
      <c r="N128" s="686"/>
      <c r="O128" s="393"/>
      <c r="P128" s="110"/>
    </row>
    <row r="129" spans="1:16" s="23" customFormat="1" ht="12.75" customHeight="1">
      <c r="A129" s="98"/>
      <c r="B129" s="387"/>
      <c r="C129" s="103"/>
      <c r="D129" s="700" t="str">
        <f>Translations!$B$194</f>
        <v>Procedūros pavadinimas</v>
      </c>
      <c r="E129" s="701"/>
      <c r="F129" s="704"/>
      <c r="G129" s="704"/>
      <c r="H129" s="704"/>
      <c r="I129" s="704"/>
      <c r="J129" s="680"/>
      <c r="K129" s="680"/>
      <c r="L129" s="680"/>
      <c r="M129" s="680"/>
      <c r="N129" s="680"/>
      <c r="O129" s="393"/>
      <c r="P129" s="110"/>
    </row>
    <row r="130" spans="1:16" s="23" customFormat="1" ht="12.75" customHeight="1">
      <c r="A130" s="98"/>
      <c r="B130" s="387"/>
      <c r="C130" s="103"/>
      <c r="D130" s="700" t="str">
        <f>Translations!$B$195</f>
        <v>Procedūros nuoroda</v>
      </c>
      <c r="E130" s="701"/>
      <c r="F130" s="704"/>
      <c r="G130" s="704"/>
      <c r="H130" s="704"/>
      <c r="I130" s="704"/>
      <c r="J130" s="680"/>
      <c r="K130" s="680"/>
      <c r="L130" s="680"/>
      <c r="M130" s="680"/>
      <c r="N130" s="680"/>
      <c r="O130" s="393"/>
      <c r="P130" s="110"/>
    </row>
    <row r="131" spans="1:16" s="23" customFormat="1" ht="38.25" customHeight="1">
      <c r="A131" s="98"/>
      <c r="B131" s="387"/>
      <c r="C131" s="103"/>
      <c r="D131" s="700" t="str">
        <f>Translations!$B$197</f>
        <v>Trumpas procedūros aprašymas</v>
      </c>
      <c r="E131" s="701"/>
      <c r="F131" s="704"/>
      <c r="G131" s="704"/>
      <c r="H131" s="704"/>
      <c r="I131" s="704"/>
      <c r="J131" s="680"/>
      <c r="K131" s="680"/>
      <c r="L131" s="680"/>
      <c r="M131" s="680"/>
      <c r="N131" s="680"/>
      <c r="O131" s="393"/>
      <c r="P131" s="110"/>
    </row>
    <row r="132" spans="1:16" s="23" customFormat="1" ht="34.5" customHeight="1">
      <c r="A132" s="98"/>
      <c r="B132" s="387"/>
      <c r="C132" s="103"/>
      <c r="D132" s="700" t="str">
        <f>Translations!$B$198</f>
        <v>Postas ar departamentas, atsakingas už duomenų tvarkymą</v>
      </c>
      <c r="E132" s="701"/>
      <c r="F132" s="704"/>
      <c r="G132" s="704"/>
      <c r="H132" s="704"/>
      <c r="I132" s="704"/>
      <c r="J132" s="680"/>
      <c r="K132" s="680"/>
      <c r="L132" s="680"/>
      <c r="M132" s="680"/>
      <c r="N132" s="680"/>
      <c r="O132" s="393"/>
      <c r="P132" s="110"/>
    </row>
    <row r="133" spans="1:16" s="23" customFormat="1" ht="25.5" customHeight="1">
      <c r="A133" s="98"/>
      <c r="B133" s="387"/>
      <c r="C133" s="103"/>
      <c r="D133" s="700" t="str">
        <f>Translations!$B$199</f>
        <v>Vieta, kurioje laikomi įrašai</v>
      </c>
      <c r="E133" s="701"/>
      <c r="F133" s="704"/>
      <c r="G133" s="704"/>
      <c r="H133" s="704"/>
      <c r="I133" s="704"/>
      <c r="J133" s="680"/>
      <c r="K133" s="680"/>
      <c r="L133" s="680"/>
      <c r="M133" s="680"/>
      <c r="N133" s="680"/>
      <c r="O133" s="393"/>
      <c r="P133" s="110"/>
    </row>
    <row r="134" spans="1:16" s="23" customFormat="1" ht="25.5" customHeight="1">
      <c r="A134" s="98"/>
      <c r="B134" s="387"/>
      <c r="C134" s="103"/>
      <c r="D134" s="700" t="str">
        <f>Translations!$B$200</f>
        <v>Naudojamos sistemos pavadinimas (jei taikytina)</v>
      </c>
      <c r="E134" s="701"/>
      <c r="F134" s="704"/>
      <c r="G134" s="704"/>
      <c r="H134" s="704"/>
      <c r="I134" s="704"/>
      <c r="J134" s="680"/>
      <c r="K134" s="680"/>
      <c r="L134" s="680"/>
      <c r="M134" s="680"/>
      <c r="N134" s="680"/>
      <c r="O134" s="393"/>
      <c r="P134" s="110"/>
    </row>
    <row r="135" spans="1:16" s="23" customFormat="1" ht="4.5" customHeight="1">
      <c r="A135" s="98"/>
      <c r="B135" s="387"/>
      <c r="C135" s="392"/>
      <c r="D135" s="396"/>
      <c r="E135" s="396"/>
      <c r="F135" s="396"/>
      <c r="G135" s="396"/>
      <c r="H135" s="396"/>
      <c r="I135" s="396"/>
      <c r="J135" s="397"/>
      <c r="K135" s="397"/>
      <c r="L135" s="397"/>
      <c r="M135" s="397"/>
      <c r="N135" s="397"/>
      <c r="O135" s="393"/>
      <c r="P135" s="110"/>
    </row>
    <row r="136" spans="1:16" s="23" customFormat="1" ht="12.75">
      <c r="A136" s="98"/>
      <c r="O136" s="80"/>
      <c r="P136" s="163"/>
    </row>
    <row r="137" spans="1:16" s="164" customFormat="1" ht="27" customHeight="1">
      <c r="A137" s="165"/>
      <c r="C137" s="103" t="s">
        <v>294</v>
      </c>
      <c r="D137" s="564" t="str">
        <f>Translations!$B$205</f>
        <v>Prašome nurodyti apskaičiuotą ar prognozuojamą bendrą metinį deginant iškastinį kurą išmetamą CO2 kiekį (vykdant 1 priede nurodytą veiklą).</v>
      </c>
      <c r="E137" s="627"/>
      <c r="F137" s="627"/>
      <c r="G137" s="627"/>
      <c r="H137" s="627"/>
      <c r="I137" s="627"/>
      <c r="J137" s="627"/>
      <c r="K137" s="627"/>
      <c r="L137" s="627"/>
      <c r="M137" s="627"/>
      <c r="N137" s="627"/>
      <c r="P137" s="110"/>
    </row>
    <row r="138" spans="1:16" s="164" customFormat="1" ht="12.75">
      <c r="A138" s="165"/>
      <c r="B138" s="129"/>
      <c r="C138" s="103"/>
      <c r="D138" s="699" t="str">
        <f>Translations!$B$929</f>
        <v>Į šį kiekį turėtų būti įtraukti tik tie skrydžiai, kuriems taikoma ES ATLPS (visa taikymo sritis).</v>
      </c>
      <c r="E138" s="627"/>
      <c r="F138" s="627"/>
      <c r="G138" s="627"/>
      <c r="H138" s="627"/>
      <c r="I138" s="627"/>
      <c r="J138" s="627"/>
      <c r="K138" s="627"/>
      <c r="L138" s="627"/>
      <c r="M138" s="627"/>
      <c r="N138" s="627"/>
      <c r="P138" s="110"/>
    </row>
    <row r="139" spans="1:16" s="164" customFormat="1" ht="12.75">
      <c r="A139" s="165"/>
      <c r="C139" s="103"/>
      <c r="D139" s="692"/>
      <c r="E139" s="693"/>
      <c r="F139" s="166" t="str">
        <f>Translations!$B$207</f>
        <v>tonų CO2</v>
      </c>
      <c r="G139" s="153"/>
      <c r="H139" s="153"/>
      <c r="I139" s="153"/>
      <c r="J139" s="153"/>
      <c r="N139" s="167"/>
      <c r="P139" s="110"/>
    </row>
    <row r="140" spans="1:16" s="164" customFormat="1" ht="12.75">
      <c r="A140" s="165"/>
      <c r="C140" s="153"/>
      <c r="D140" s="168"/>
      <c r="E140" s="168"/>
      <c r="F140" s="168"/>
      <c r="G140" s="168"/>
      <c r="H140" s="168"/>
      <c r="I140" s="168"/>
      <c r="J140" s="168"/>
      <c r="K140" s="168"/>
      <c r="N140" s="167"/>
      <c r="P140" s="110"/>
    </row>
    <row r="141" spans="1:16" s="164" customFormat="1" ht="27" customHeight="1">
      <c r="A141" s="165"/>
      <c r="C141" s="103" t="s">
        <v>693</v>
      </c>
      <c r="D141" s="564" t="str">
        <f>Translations!$B$930</f>
        <v>Prašome pateikti bendro metinio išmesto iškastinio CO2 kiekio įvertinimą (prognozę) tik EEE viduje vykdomiems skrydžiams.</v>
      </c>
      <c r="E141" s="627"/>
      <c r="F141" s="627"/>
      <c r="G141" s="627"/>
      <c r="H141" s="627"/>
      <c r="I141" s="627"/>
      <c r="J141" s="627"/>
      <c r="K141" s="627"/>
      <c r="L141" s="627"/>
      <c r="M141" s="627"/>
      <c r="N141" s="627"/>
      <c r="P141" s="110"/>
    </row>
    <row r="142" spans="1:16" s="164" customFormat="1" ht="12.75">
      <c r="A142" s="165"/>
      <c r="B142" s="129"/>
      <c r="C142" s="103"/>
      <c r="D142" s="699" t="str">
        <f>Translations!$B$931</f>
        <v>Į šį kiekį turėtų būti įtraukti tik tie skrydžiai, kuriems taikoma ES ATLPS (sumažinta taikymo sritis).</v>
      </c>
      <c r="E142" s="627"/>
      <c r="F142" s="627"/>
      <c r="G142" s="627"/>
      <c r="H142" s="627"/>
      <c r="I142" s="627"/>
      <c r="J142" s="627"/>
      <c r="K142" s="627"/>
      <c r="L142" s="627"/>
      <c r="M142" s="627"/>
      <c r="N142" s="627"/>
      <c r="P142" s="110"/>
    </row>
    <row r="143" spans="1:16" s="164" customFormat="1" ht="12.75">
      <c r="A143" s="165"/>
      <c r="C143" s="103"/>
      <c r="D143" s="692"/>
      <c r="E143" s="693"/>
      <c r="F143" s="166" t="str">
        <f>Translations!$B$207</f>
        <v>tonų CO2</v>
      </c>
      <c r="G143" s="153"/>
      <c r="H143" s="153"/>
      <c r="I143" s="153"/>
      <c r="J143" s="153"/>
      <c r="N143" s="167"/>
      <c r="P143" s="110"/>
    </row>
    <row r="144" spans="1:16" s="164" customFormat="1" ht="12.75">
      <c r="A144" s="165"/>
      <c r="C144" s="153"/>
      <c r="D144" s="168"/>
      <c r="E144" s="168"/>
      <c r="F144" s="168"/>
      <c r="G144" s="168"/>
      <c r="H144" s="168"/>
      <c r="I144" s="168"/>
      <c r="J144" s="168"/>
      <c r="K144" s="168"/>
      <c r="N144" s="167"/>
      <c r="P144" s="110"/>
    </row>
    <row r="145" spans="1:16" s="164" customFormat="1" ht="4.5" customHeight="1">
      <c r="A145" s="165"/>
      <c r="B145" s="387"/>
      <c r="C145" s="387"/>
      <c r="D145" s="387"/>
      <c r="E145" s="387"/>
      <c r="F145" s="387"/>
      <c r="G145" s="387"/>
      <c r="H145" s="387"/>
      <c r="I145" s="387"/>
      <c r="J145" s="387"/>
      <c r="K145" s="387"/>
      <c r="L145" s="387"/>
      <c r="M145" s="387"/>
      <c r="N145" s="387"/>
      <c r="O145" s="393"/>
      <c r="P145" s="110"/>
    </row>
    <row r="146" spans="1:16" s="164" customFormat="1" ht="25.5" customHeight="1">
      <c r="A146" s="165"/>
      <c r="B146" s="387"/>
      <c r="C146" s="103" t="s">
        <v>694</v>
      </c>
      <c r="D146" s="564" t="str">
        <f>Translations!$B$932</f>
        <v>Prašome pateikti bendro metinio išmesto iškastinio CO2 kiekio įvertinimą (prognozę) tarptautiniams skrydžiams, kuriems taikoma CORSIA.</v>
      </c>
      <c r="E146" s="627"/>
      <c r="F146" s="627"/>
      <c r="G146" s="627"/>
      <c r="H146" s="627"/>
      <c r="I146" s="627"/>
      <c r="J146" s="627"/>
      <c r="K146" s="627"/>
      <c r="L146" s="627"/>
      <c r="M146" s="627"/>
      <c r="N146" s="627"/>
      <c r="O146" s="393"/>
      <c r="P146" s="110"/>
    </row>
    <row r="147" spans="1:16" s="164" customFormat="1" ht="25.5" customHeight="1">
      <c r="A147" s="165"/>
      <c r="B147" s="387"/>
      <c r="C147" s="103"/>
      <c r="D147" s="699" t="str">
        <f>Translations!$B$933</f>
        <v>Kiekis turėtų apimti visus tarptautinius skrydžius, kuriems taikoma CORSIA. Šiuo atveju skrydžiai, kuriems taikoma CORSIA ir kuriems taip pat taikoma ES ATLPS, kai kylama ir leidžiamasi skirtingose EEE valstybėse, taip pat turėtų būti įtraukti.</v>
      </c>
      <c r="E147" s="627"/>
      <c r="F147" s="627"/>
      <c r="G147" s="627"/>
      <c r="H147" s="627"/>
      <c r="I147" s="627"/>
      <c r="J147" s="627"/>
      <c r="K147" s="627"/>
      <c r="L147" s="627"/>
      <c r="M147" s="627"/>
      <c r="N147" s="627"/>
      <c r="O147" s="393"/>
      <c r="P147" s="110"/>
    </row>
    <row r="148" spans="1:16" s="164" customFormat="1" ht="12.75">
      <c r="A148" s="165"/>
      <c r="B148" s="387"/>
      <c r="C148" s="103"/>
      <c r="D148" s="692"/>
      <c r="E148" s="693"/>
      <c r="F148" s="166" t="str">
        <f>Translations!$B$207</f>
        <v>tonų CO2</v>
      </c>
      <c r="G148" s="153"/>
      <c r="H148" s="153"/>
      <c r="I148" s="153"/>
      <c r="J148" s="153"/>
      <c r="N148" s="167"/>
      <c r="O148" s="393"/>
      <c r="P148" s="110"/>
    </row>
    <row r="149" spans="1:16" s="164" customFormat="1" ht="4.5" customHeight="1">
      <c r="A149" s="165"/>
      <c r="B149" s="387"/>
      <c r="C149" s="387"/>
      <c r="D149" s="387"/>
      <c r="E149" s="387"/>
      <c r="F149" s="387"/>
      <c r="G149" s="387"/>
      <c r="H149" s="387"/>
      <c r="I149" s="387"/>
      <c r="J149" s="387"/>
      <c r="K149" s="387"/>
      <c r="L149" s="387"/>
      <c r="M149" s="387"/>
      <c r="N149" s="387"/>
      <c r="O149" s="393"/>
      <c r="P149" s="110"/>
    </row>
    <row r="150" spans="1:16" s="164" customFormat="1" ht="12.75">
      <c r="A150" s="165"/>
      <c r="C150" s="153"/>
      <c r="D150" s="168"/>
      <c r="E150" s="168"/>
      <c r="F150" s="168"/>
      <c r="G150" s="168"/>
      <c r="H150" s="168"/>
      <c r="I150" s="168"/>
      <c r="J150" s="168"/>
      <c r="K150" s="168"/>
      <c r="N150" s="167"/>
      <c r="P150" s="110"/>
    </row>
    <row r="151" spans="1:16" s="169" customFormat="1" ht="15.75">
      <c r="A151" s="165"/>
      <c r="C151" s="100">
        <v>5</v>
      </c>
      <c r="D151" s="124" t="str">
        <f>Translations!$B$842</f>
        <v>Teisė į supaprastintas procedūras, taikomas mažiesiems teršėjams pagal ES ATLPS</v>
      </c>
      <c r="E151" s="124"/>
      <c r="F151" s="124"/>
      <c r="G151" s="124"/>
      <c r="H151" s="124"/>
      <c r="I151" s="124"/>
      <c r="J151" s="124"/>
      <c r="K151" s="124"/>
      <c r="L151" s="170"/>
      <c r="M151" s="170"/>
      <c r="N151" s="170"/>
      <c r="O151" s="164"/>
      <c r="P151" s="110"/>
    </row>
    <row r="152" spans="1:16" s="169" customFormat="1" ht="12.75">
      <c r="A152" s="165"/>
      <c r="C152" s="125"/>
      <c r="D152" s="125"/>
      <c r="E152" s="125"/>
      <c r="F152" s="125"/>
      <c r="G152" s="125"/>
      <c r="H152" s="125"/>
      <c r="I152" s="125"/>
      <c r="J152" s="125"/>
      <c r="K152" s="125"/>
      <c r="N152" s="132"/>
      <c r="O152" s="164"/>
      <c r="P152" s="110"/>
    </row>
    <row r="153" spans="1:16" s="23" customFormat="1" ht="4.5" customHeight="1">
      <c r="A153" s="98"/>
      <c r="B153" s="387"/>
      <c r="C153" s="392"/>
      <c r="D153" s="396"/>
      <c r="E153" s="396"/>
      <c r="F153" s="396"/>
      <c r="G153" s="396"/>
      <c r="H153" s="396"/>
      <c r="I153" s="396"/>
      <c r="J153" s="397"/>
      <c r="K153" s="397"/>
      <c r="L153" s="397"/>
      <c r="M153" s="397"/>
      <c r="N153" s="397"/>
      <c r="O153" s="393"/>
      <c r="P153" s="110"/>
    </row>
    <row r="154" spans="1:16" s="23" customFormat="1" ht="12" customHeight="1">
      <c r="A154" s="98"/>
      <c r="B154" s="387"/>
      <c r="C154" s="103"/>
      <c r="D154" s="681" t="str">
        <f>Translations!$B$934</f>
        <v>Pastaba: šiame poskyryje nagrinėjami tik supaprastinta ES ATLPS tvarka.</v>
      </c>
      <c r="E154" s="681"/>
      <c r="F154" s="681"/>
      <c r="G154" s="681"/>
      <c r="H154" s="681"/>
      <c r="I154" s="681"/>
      <c r="J154" s="681"/>
      <c r="K154" s="681"/>
      <c r="L154" s="681"/>
      <c r="M154" s="681"/>
      <c r="N154" s="681"/>
      <c r="O154" s="393"/>
      <c r="P154" s="110"/>
    </row>
    <row r="155" spans="1:18" s="23" customFormat="1" ht="25.5" customHeight="1">
      <c r="A155" s="98"/>
      <c r="B155" s="387"/>
      <c r="C155" s="103"/>
      <c r="D155" s="682" t="str">
        <f>Translations!$B$1025</f>
        <v>Jei norite naudoti supaprastintą stebėseną, naudodami išmetamų ŠESD kiekio įvertinimo priemonę, skirtą į CORSIA įtraukiamiems skrydžiams, užpildykite 6 skyrių.</v>
      </c>
      <c r="E155" s="682"/>
      <c r="F155" s="682"/>
      <c r="G155" s="682"/>
      <c r="H155" s="682"/>
      <c r="I155" s="682"/>
      <c r="J155" s="682"/>
      <c r="K155" s="682"/>
      <c r="L155" s="682"/>
      <c r="M155" s="682"/>
      <c r="N155" s="682"/>
      <c r="O155" s="393"/>
      <c r="P155" s="110"/>
      <c r="R155" s="402"/>
    </row>
    <row r="156" spans="1:16" s="23" customFormat="1" ht="4.5" customHeight="1">
      <c r="A156" s="98"/>
      <c r="B156" s="387"/>
      <c r="C156" s="392"/>
      <c r="D156" s="396"/>
      <c r="E156" s="396"/>
      <c r="F156" s="396"/>
      <c r="G156" s="396"/>
      <c r="H156" s="396"/>
      <c r="I156" s="396"/>
      <c r="J156" s="397"/>
      <c r="K156" s="397"/>
      <c r="L156" s="397"/>
      <c r="M156" s="397"/>
      <c r="N156" s="397"/>
      <c r="O156" s="393"/>
      <c r="P156" s="110"/>
    </row>
    <row r="157" spans="1:16" s="169" customFormat="1" ht="4.5" customHeight="1">
      <c r="A157" s="165"/>
      <c r="C157" s="125"/>
      <c r="D157" s="125"/>
      <c r="E157" s="125"/>
      <c r="F157" s="125"/>
      <c r="G157" s="125"/>
      <c r="H157" s="125"/>
      <c r="I157" s="125"/>
      <c r="J157" s="125"/>
      <c r="K157" s="125"/>
      <c r="N157" s="132"/>
      <c r="O157" s="164"/>
      <c r="P157" s="110"/>
    </row>
    <row r="158" spans="1:16" s="169" customFormat="1" ht="39.75" customHeight="1">
      <c r="A158" s="165"/>
      <c r="B158" s="69"/>
      <c r="C158" s="9" t="s">
        <v>258</v>
      </c>
      <c r="D158" s="547" t="str">
        <f>Translations!$B$209</f>
        <v>Prašome patvirtinti, ar esate orlaivių naudotojas, kuris per tris iš eilės keturių mėnesių laikotarpius atlieka mažiau kaip 243 skrydžius; arba orlaivių naudotojas, dėl kurio skrydžių bendras metinis išmetamųjų teršalų kiekis deginant iškastinį kurą yra mažesnis kaip 25.000 tonų CO2?</v>
      </c>
      <c r="E158" s="708"/>
      <c r="F158" s="708"/>
      <c r="G158" s="708"/>
      <c r="H158" s="708"/>
      <c r="I158" s="708"/>
      <c r="J158" s="708"/>
      <c r="K158" s="708"/>
      <c r="L158" s="708"/>
      <c r="M158" s="708"/>
      <c r="N158" s="708"/>
      <c r="O158" s="164"/>
      <c r="P158" s="110"/>
    </row>
    <row r="159" spans="1:16" s="169" customFormat="1" ht="12.75" customHeight="1">
      <c r="A159" s="165"/>
      <c r="B159" s="69"/>
      <c r="C159" s="9"/>
      <c r="D159" s="738" t="str">
        <f>Translations!$B$936</f>
        <v>Atkreipkite dėmesį, kad nurodyta riba yra susijusi su "visa ES ATLPS taikymo sritimi".</v>
      </c>
      <c r="E159" s="561"/>
      <c r="F159" s="561"/>
      <c r="G159" s="561"/>
      <c r="H159" s="561"/>
      <c r="I159" s="561"/>
      <c r="J159" s="561"/>
      <c r="K159" s="561"/>
      <c r="L159" s="561"/>
      <c r="M159" s="561"/>
      <c r="N159" s="561"/>
      <c r="O159" s="164"/>
      <c r="P159" s="110"/>
    </row>
    <row r="160" spans="1:16" s="169" customFormat="1" ht="38.25" customHeight="1">
      <c r="A160" s="165"/>
      <c r="B160" s="69"/>
      <c r="C160" s="9"/>
      <c r="D160" s="699" t="str">
        <f>Translations!$B$210</f>
        <v>Orlaivių naudotojai, kurie laikomi mažaisiais teršėjais, gali pasirinkti taikyti supaprastintą tvarką – apskaičiuoti degalų sunaudojimą Eurokontrolės ar kitos susijusios organizacijos įdiegtomis priemonėmis. Tokiu atveju pildykite ne elektroninę lentelę „apskaičiavimas“, bet elektroninę lentelę „supaprastintas apskaičiavimas“.</v>
      </c>
      <c r="E160" s="548"/>
      <c r="F160" s="548"/>
      <c r="G160" s="548"/>
      <c r="H160" s="548"/>
      <c r="I160" s="548"/>
      <c r="J160" s="548"/>
      <c r="K160" s="548"/>
      <c r="L160" s="548"/>
      <c r="M160" s="548"/>
      <c r="N160" s="548"/>
      <c r="O160" s="164"/>
      <c r="P160" s="110" t="s">
        <v>1044</v>
      </c>
    </row>
    <row r="161" spans="1:16" s="169" customFormat="1" ht="4.5" customHeight="1">
      <c r="A161" s="165"/>
      <c r="E161" s="171"/>
      <c r="F161" s="171"/>
      <c r="G161" s="171"/>
      <c r="H161" s="172"/>
      <c r="I161" s="172"/>
      <c r="J161" s="172"/>
      <c r="N161" s="109"/>
      <c r="O161" s="164"/>
      <c r="P161" s="110"/>
    </row>
    <row r="162" spans="1:16" s="10" customFormat="1" ht="12.75" customHeight="1">
      <c r="A162" s="371"/>
      <c r="D162" s="696" t="s">
        <v>1599</v>
      </c>
      <c r="E162" s="697"/>
      <c r="F162" s="172"/>
      <c r="P162" s="138">
        <f>IF(ISBLANK(D162),0,IF(D162=TRUE,1,IF(D162="ne",2,0)))</f>
        <v>0</v>
      </c>
    </row>
    <row r="163" spans="1:16" s="169" customFormat="1" ht="4.5" customHeight="1">
      <c r="A163" s="165"/>
      <c r="D163" s="109"/>
      <c r="E163" s="171"/>
      <c r="F163" s="171"/>
      <c r="G163" s="171"/>
      <c r="H163" s="172"/>
      <c r="I163" s="172"/>
      <c r="J163" s="172"/>
      <c r="K163" s="109"/>
      <c r="L163" s="109"/>
      <c r="M163" s="109"/>
      <c r="N163" s="109"/>
      <c r="O163" s="86"/>
      <c r="P163" s="173"/>
    </row>
    <row r="164" spans="1:16" s="169" customFormat="1" ht="25.5" customHeight="1">
      <c r="A164" s="165"/>
      <c r="C164" s="9" t="s">
        <v>261</v>
      </c>
      <c r="D164" s="547" t="str">
        <f>Translations!$B$937</f>
        <v>Prašome nurodyti, ar Jūsų vykdomų skrydžių išmetamo iškastinio CO2 kiekis yra mažesnis nei 25 000 tonų per metus (visa taikymo sritis), ar mažesnis nei 3 000 tonų per metus (sumažinta taikymo sritis)?</v>
      </c>
      <c r="E164" s="708"/>
      <c r="F164" s="708"/>
      <c r="G164" s="708"/>
      <c r="H164" s="708"/>
      <c r="I164" s="708"/>
      <c r="J164" s="708"/>
      <c r="K164" s="708"/>
      <c r="L164" s="708"/>
      <c r="M164" s="708"/>
      <c r="N164" s="708"/>
      <c r="O164" s="86"/>
      <c r="P164" s="173"/>
    </row>
    <row r="165" spans="1:16" s="169" customFormat="1" ht="25.5" customHeight="1">
      <c r="A165" s="165"/>
      <c r="D165" s="681" t="str">
        <f>Translations!$B$938</f>
        <v>Jei Jūsų vykdoma aviacijos veikla išmeta dar mažesnį iškastinio CO2 kiekį nei prieš tai nurodyta, Jums gali būti taikoma dar labiau supaprastinta stebėsenos, ataskaitų teikimo ir patikros tvarka, kaip numatyta ES ATLPS direktyvos 28a(6) straipsnyje (žr. punktą 5(d)).</v>
      </c>
      <c r="E165" s="682"/>
      <c r="F165" s="682"/>
      <c r="G165" s="682"/>
      <c r="H165" s="682"/>
      <c r="I165" s="682"/>
      <c r="J165" s="682"/>
      <c r="K165" s="682"/>
      <c r="L165" s="682"/>
      <c r="M165" s="682"/>
      <c r="N165" s="682"/>
      <c r="O165" s="86"/>
      <c r="P165" s="372" t="s">
        <v>1047</v>
      </c>
    </row>
    <row r="166" spans="1:16" s="169" customFormat="1" ht="12.75">
      <c r="A166" s="165"/>
      <c r="D166" s="696" t="s">
        <v>1599</v>
      </c>
      <c r="E166" s="697"/>
      <c r="F166" s="171"/>
      <c r="G166" s="171"/>
      <c r="H166" s="172"/>
      <c r="I166" s="172"/>
      <c r="J166" s="172"/>
      <c r="K166" s="109"/>
      <c r="L166" s="109"/>
      <c r="M166" s="109"/>
      <c r="N166" s="109"/>
      <c r="O166" s="86"/>
      <c r="P166" s="138">
        <f>IF(ISBLANK(D166),0,IF(D166=TRUE,1,IF(D166="ne",2,0)))</f>
        <v>0</v>
      </c>
    </row>
    <row r="167" spans="1:16" s="169" customFormat="1" ht="12.75" customHeight="1">
      <c r="A167" s="165"/>
      <c r="D167" s="698" t="str">
        <f>Translations!$B$939</f>
        <v>&lt;&lt;&lt; Jei ir (a), ir (b) punktuose pasirinkote „NE“, pereikite tiesiai į 6 skyrių. &gt;&gt;&gt;</v>
      </c>
      <c r="E167" s="698"/>
      <c r="F167" s="698"/>
      <c r="G167" s="698"/>
      <c r="H167" s="698"/>
      <c r="I167" s="698"/>
      <c r="J167" s="698"/>
      <c r="K167" s="698"/>
      <c r="L167" s="698"/>
      <c r="M167" s="698"/>
      <c r="N167" s="698"/>
      <c r="O167" s="86"/>
      <c r="P167" s="404" t="b">
        <f>IF(COUNTA(D162,D166)&gt;0,AND(CNTR_Eligible28a6=2,CNTR_SmallEmitter=2),"")</f>
        <v>0</v>
      </c>
    </row>
    <row r="168" spans="1:16" s="169" customFormat="1" ht="12.75">
      <c r="A168" s="165"/>
      <c r="D168" s="109"/>
      <c r="E168" s="171"/>
      <c r="F168" s="171"/>
      <c r="G168" s="171"/>
      <c r="H168" s="172"/>
      <c r="I168" s="172"/>
      <c r="J168" s="172"/>
      <c r="K168" s="109"/>
      <c r="L168" s="109"/>
      <c r="M168" s="109"/>
      <c r="N168" s="109"/>
      <c r="O168" s="86"/>
      <c r="P168" s="173"/>
    </row>
    <row r="169" spans="1:16" s="169" customFormat="1" ht="25.5" customHeight="1">
      <c r="A169" s="165"/>
      <c r="B169" s="69"/>
      <c r="C169" s="134" t="s">
        <v>299</v>
      </c>
      <c r="D169" s="547" t="str">
        <f>Translations!$B$212</f>
        <v>Jei atsakydami į 5 skirsnio a punktą nurodėte „TAIP“, atsakykite, ar ketinate degalų sunaudojimą skaičiuoti supaprastinta tvarka?</v>
      </c>
      <c r="E169" s="548"/>
      <c r="F169" s="548"/>
      <c r="G169" s="548"/>
      <c r="H169" s="548"/>
      <c r="I169" s="548"/>
      <c r="J169" s="548"/>
      <c r="K169" s="548"/>
      <c r="L169" s="548"/>
      <c r="M169" s="548"/>
      <c r="N169" s="548"/>
      <c r="O169" s="86"/>
      <c r="P169" s="403" t="s">
        <v>1045</v>
      </c>
    </row>
    <row r="170" spans="1:16" s="169" customFormat="1" ht="4.5" customHeight="1">
      <c r="A170" s="165"/>
      <c r="C170" s="225"/>
      <c r="E170" s="171"/>
      <c r="F170" s="171"/>
      <c r="G170" s="171"/>
      <c r="H170" s="172"/>
      <c r="I170" s="172"/>
      <c r="J170" s="172"/>
      <c r="N170" s="109"/>
      <c r="O170" s="164"/>
      <c r="P170" s="173"/>
    </row>
    <row r="171" spans="1:16" s="169" customFormat="1" ht="12.75" customHeight="1">
      <c r="A171" s="165"/>
      <c r="C171" s="225"/>
      <c r="D171" s="696" t="s">
        <v>1599</v>
      </c>
      <c r="E171" s="697"/>
      <c r="F171" s="171"/>
      <c r="G171" s="377"/>
      <c r="H171" s="377"/>
      <c r="I171" s="377"/>
      <c r="J171" s="377"/>
      <c r="K171" s="377"/>
      <c r="L171" s="377"/>
      <c r="M171" s="377"/>
      <c r="N171" s="377"/>
      <c r="O171" s="164"/>
      <c r="P171" s="138">
        <f>IF(ISBLANK(D171),0,IF(D171=TRUE,1,IF(D171=FALSE,2,0)))</f>
        <v>0</v>
      </c>
    </row>
    <row r="172" spans="1:16" s="169" customFormat="1" ht="4.5" customHeight="1">
      <c r="A172" s="165"/>
      <c r="C172" s="225"/>
      <c r="E172" s="171"/>
      <c r="F172" s="171"/>
      <c r="G172" s="171"/>
      <c r="H172" s="172"/>
      <c r="I172" s="172"/>
      <c r="J172" s="172"/>
      <c r="N172" s="109"/>
      <c r="O172" s="164"/>
      <c r="P172" s="173"/>
    </row>
    <row r="173" spans="1:16" s="169" customFormat="1" ht="29.25" customHeight="1">
      <c r="A173" s="165"/>
      <c r="C173" s="9" t="s">
        <v>263</v>
      </c>
      <c r="D173" s="547" t="str">
        <f>Translations!$B$940</f>
        <v>Jei atsakydami į 5(b) punktą pasirinkote „TAIP“, nurodykite, ar ketinate naudoti 28a(6) straipsnio supaprastinimą?</v>
      </c>
      <c r="E173" s="548"/>
      <c r="F173" s="548"/>
      <c r="G173" s="548"/>
      <c r="H173" s="548"/>
      <c r="I173" s="548"/>
      <c r="J173" s="548"/>
      <c r="K173" s="548"/>
      <c r="L173" s="548"/>
      <c r="M173" s="548"/>
      <c r="N173" s="548"/>
      <c r="O173" s="86"/>
      <c r="P173" s="173"/>
    </row>
    <row r="174" spans="1:16" s="169" customFormat="1" ht="60.75" customHeight="1">
      <c r="A174" s="165"/>
      <c r="D174" s="681" t="str">
        <f>Translations!$B$941</f>
        <v>Jei esate laikomas orlaivio naudotoju, kurio išmetamų teršalų kiekis yra mažas, nes išmetate mažiau nei 25 000 t CO2 per metus, arba jei išmetate mažiau nei 3 000 t CO2 per metus, ir jei nusprendėte susikurti savo metinę išmetamų ŠESD kiekio ataskaitą naudodamiesi Eurokontrolės „Mažųjų teršėjų priemone“ (SET), esančia Eurokontrolės sistemoje, ir naudodami duomenis iš ES ATLPS paramos priemonės (ETS-SF), tokiu atveju Jums leidžiama pateikti šią išmetamųjų teršalų ataskaitą be patikros, nes tokia ataskaita laikoma patikrinta (ES ATLPS direktyvos 28 straipsnio a dalies 6 punktas).</v>
      </c>
      <c r="E174" s="682"/>
      <c r="F174" s="682"/>
      <c r="G174" s="682"/>
      <c r="H174" s="682"/>
      <c r="I174" s="682"/>
      <c r="J174" s="682"/>
      <c r="K174" s="682"/>
      <c r="L174" s="682"/>
      <c r="M174" s="682"/>
      <c r="N174" s="682"/>
      <c r="O174" s="86"/>
      <c r="P174" s="372" t="s">
        <v>1048</v>
      </c>
    </row>
    <row r="175" spans="1:16" s="169" customFormat="1" ht="12.75">
      <c r="A175" s="165"/>
      <c r="D175" s="696" t="s">
        <v>1599</v>
      </c>
      <c r="E175" s="697"/>
      <c r="F175" s="171"/>
      <c r="G175" s="377"/>
      <c r="H175" s="377"/>
      <c r="I175" s="377"/>
      <c r="J175" s="377"/>
      <c r="K175" s="377"/>
      <c r="L175" s="377"/>
      <c r="M175" s="377"/>
      <c r="N175" s="377"/>
      <c r="O175" s="86"/>
      <c r="P175" s="138">
        <f>IF(ISBLANK(D175),0,IF(D175=TRUE,1,IF(D175=FALSE,2,0)))</f>
        <v>0</v>
      </c>
    </row>
    <row r="176" spans="1:16" s="169" customFormat="1" ht="12.75" customHeight="1">
      <c r="A176" s="165"/>
      <c r="D176" s="698" t="str">
        <f>Translations!$B$939</f>
        <v>&lt;&lt;&lt; Jei ir (a), ir (b) punktuose pasirinkote „NE“, pereikite tiesiai į 6 skyrių. &gt;&gt;&gt;</v>
      </c>
      <c r="E176" s="698"/>
      <c r="F176" s="698"/>
      <c r="G176" s="698"/>
      <c r="H176" s="698"/>
      <c r="I176" s="698"/>
      <c r="J176" s="698"/>
      <c r="K176" s="698"/>
      <c r="L176" s="698"/>
      <c r="M176" s="698"/>
      <c r="N176" s="698"/>
      <c r="O176" s="86"/>
      <c r="P176" s="404" t="b">
        <f>IF(COUNTA(D171,D175)&gt;0,AND(CNTR_UseSmallEmTool=2,CNTR_Use28a6=2),"")</f>
        <v>0</v>
      </c>
    </row>
    <row r="177" spans="1:16" s="169" customFormat="1" ht="4.5" customHeight="1">
      <c r="A177" s="165"/>
      <c r="C177" s="225"/>
      <c r="E177" s="171"/>
      <c r="F177" s="171"/>
      <c r="G177" s="171"/>
      <c r="H177" s="172"/>
      <c r="I177" s="172"/>
      <c r="J177" s="172"/>
      <c r="N177" s="109"/>
      <c r="O177" s="164"/>
      <c r="P177" s="173"/>
    </row>
    <row r="178" spans="1:16" s="169" customFormat="1" ht="25.5" customHeight="1">
      <c r="A178" s="165"/>
      <c r="B178" s="69"/>
      <c r="C178" s="134" t="s">
        <v>264</v>
      </c>
      <c r="D178" s="702" t="str">
        <f>Translations!$B$942</f>
        <v>Jei c arba d punktuose pasirinkote „TAIP“, pateikite informacijos, patvirtinančios, kad Jūs galite taikyti supaprastintas skaičiavimo procedūras.</v>
      </c>
      <c r="E178" s="703"/>
      <c r="F178" s="703"/>
      <c r="G178" s="703"/>
      <c r="H178" s="703"/>
      <c r="I178" s="703"/>
      <c r="J178" s="703"/>
      <c r="K178" s="703"/>
      <c r="L178" s="703"/>
      <c r="M178" s="703"/>
      <c r="N178" s="703"/>
      <c r="O178" s="164"/>
      <c r="P178" s="110"/>
    </row>
    <row r="179" spans="1:16" s="169" customFormat="1" ht="34.5" customHeight="1">
      <c r="A179" s="165"/>
      <c r="B179" s="69"/>
      <c r="C179" s="175"/>
      <c r="D179" s="694" t="str">
        <f>Translations!$B$943</f>
        <v>Pateikite atitinkamą informaciją, pagrindžiančią faktą, kad per tris iš eilės einančius keturių mėnesių periodus Jūs įvykdėte mažiau nei 243 skrydžius, arba kad Jūsų metinis išmetamo CO2 kiekis yra mažesnis nei 25 000 tonų (visa taikymo sritis) arba mažesnis nei 3 000 t per metus (sumažinta taikymo sritis). Esant poreikiui, galite pridėti papildomų dokumentų (žr. 15 skyrių).</v>
      </c>
      <c r="E179" s="695"/>
      <c r="F179" s="695"/>
      <c r="G179" s="695"/>
      <c r="H179" s="695"/>
      <c r="I179" s="695"/>
      <c r="J179" s="695"/>
      <c r="K179" s="695"/>
      <c r="L179" s="695"/>
      <c r="M179" s="695"/>
      <c r="N179" s="695"/>
      <c r="O179" s="164"/>
      <c r="P179" s="110"/>
    </row>
    <row r="180" spans="1:16" s="169" customFormat="1" ht="25.5">
      <c r="A180" s="165"/>
      <c r="B180" s="69" t="str">
        <f>Translations!$B$160</f>
        <v>
</v>
      </c>
      <c r="C180" s="175"/>
      <c r="D180" s="705"/>
      <c r="E180" s="706"/>
      <c r="F180" s="706"/>
      <c r="G180" s="706"/>
      <c r="H180" s="706"/>
      <c r="I180" s="706"/>
      <c r="J180" s="706"/>
      <c r="K180" s="706"/>
      <c r="L180" s="706"/>
      <c r="M180" s="706"/>
      <c r="N180" s="707"/>
      <c r="O180" s="164"/>
      <c r="P180" s="405" t="b">
        <f>IF(P167=TRUE,TRUE,IF(COUNTA(D171,D175)&gt;0,IF(AND(CNTR_UseSmallEmTool=2,CNTR_Use28a6=2),TRUE,FALSE),FALSE))</f>
        <v>0</v>
      </c>
    </row>
    <row r="181" spans="4:14" ht="12.75">
      <c r="D181" s="176"/>
      <c r="E181" s="176"/>
      <c r="F181" s="176"/>
      <c r="G181" s="176"/>
      <c r="H181" s="176"/>
      <c r="I181" s="176"/>
      <c r="J181" s="176"/>
      <c r="K181" s="176"/>
      <c r="L181" s="176"/>
      <c r="M181" s="176"/>
      <c r="N181" s="176"/>
    </row>
    <row r="182" spans="1:16" s="164" customFormat="1" ht="12.75" customHeight="1">
      <c r="A182" s="165"/>
      <c r="D182" s="689" t="str">
        <f>Translations!$B$944</f>
        <v>&lt;&lt;&lt; Spauskite čia, jei norite patekti į 10 skyrių „Supaprastinti skaičiavimai“ &gt;&gt;&gt;</v>
      </c>
      <c r="E182" s="690"/>
      <c r="F182" s="690"/>
      <c r="G182" s="690"/>
      <c r="H182" s="690"/>
      <c r="I182" s="690"/>
      <c r="J182" s="690"/>
      <c r="K182" s="690"/>
      <c r="L182" s="691"/>
      <c r="M182" s="627"/>
      <c r="N182" s="627"/>
      <c r="P182" s="110"/>
    </row>
    <row r="184" spans="4:15" ht="25.5" customHeight="1">
      <c r="D184" s="576" t="str">
        <f>Translations!$B$945</f>
        <v>&lt;&lt;&lt; Jei Jums nepriklauso arba neketinate naudoti mažųjų teršėjų priemonės, pereikite į 7 skyrių, išskyrus tuos atvejus, kai Jums 6 skyriuje reikia įvesti duomenis, susijusius su CORSIA. &gt;&gt;&gt;</v>
      </c>
      <c r="E184" s="576"/>
      <c r="F184" s="576"/>
      <c r="G184" s="576"/>
      <c r="H184" s="576"/>
      <c r="I184" s="576"/>
      <c r="J184" s="576"/>
      <c r="K184" s="576"/>
      <c r="L184" s="576"/>
      <c r="M184" s="576"/>
      <c r="N184" s="576"/>
      <c r="O184" s="109"/>
    </row>
    <row r="185" spans="1:16" s="23" customFormat="1" ht="4.5" customHeight="1">
      <c r="A185" s="98"/>
      <c r="P185" s="110"/>
    </row>
    <row r="186" spans="1:16" s="23" customFormat="1" ht="12.75">
      <c r="A186" s="98"/>
      <c r="O186" s="80"/>
      <c r="P186" s="184"/>
    </row>
    <row r="187" spans="1:16" s="23" customFormat="1" ht="31.5" customHeight="1">
      <c r="A187" s="98"/>
      <c r="C187" s="406">
        <v>6</v>
      </c>
      <c r="D187" s="739" t="str">
        <f>Translations!$B$1026</f>
        <v>Papildoma informacija apie CORSIA metodiką ir išmetamų ŠESD kiekio įvertinimo įrankio naudojimą</v>
      </c>
      <c r="E187" s="740"/>
      <c r="F187" s="740"/>
      <c r="G187" s="740"/>
      <c r="H187" s="740"/>
      <c r="I187" s="740"/>
      <c r="J187" s="740"/>
      <c r="K187" s="740"/>
      <c r="L187" s="740"/>
      <c r="M187" s="740"/>
      <c r="N187" s="703"/>
      <c r="O187" s="80"/>
      <c r="P187" s="184"/>
    </row>
    <row r="188" spans="1:16" s="23" customFormat="1" ht="12.75">
      <c r="A188" s="98"/>
      <c r="B188" s="387"/>
      <c r="C188" s="392"/>
      <c r="D188" s="396"/>
      <c r="E188" s="396"/>
      <c r="F188" s="396"/>
      <c r="G188" s="396"/>
      <c r="H188" s="396"/>
      <c r="I188" s="396"/>
      <c r="J188" s="397"/>
      <c r="K188" s="397"/>
      <c r="L188" s="397"/>
      <c r="M188" s="397"/>
      <c r="N188" s="397"/>
      <c r="O188" s="393"/>
      <c r="P188" s="184"/>
    </row>
    <row r="189" spans="1:16" s="23" customFormat="1" ht="25.5" customHeight="1">
      <c r="A189" s="98"/>
      <c r="B189" s="387"/>
      <c r="D189" s="626" t="str">
        <f>Translations!$B$946</f>
        <v>Jei ketinate naudoti šį stebėsenos planą taip pat ir skrydžiams, kuriems netaikoma ES ATLPS, bet taikoma CORSIA, stebėti, turite patvirtinti, kurias stebėsenos metodikas taikysite.</v>
      </c>
      <c r="E189" s="675"/>
      <c r="F189" s="675"/>
      <c r="G189" s="675"/>
      <c r="H189" s="675"/>
      <c r="I189" s="675"/>
      <c r="J189" s="675"/>
      <c r="K189" s="675"/>
      <c r="L189" s="675"/>
      <c r="M189" s="675"/>
      <c r="N189" s="573"/>
      <c r="O189" s="393"/>
      <c r="P189" s="184"/>
    </row>
    <row r="190" spans="1:16" s="23" customFormat="1" ht="25.5" customHeight="1">
      <c r="A190" s="98"/>
      <c r="B190" s="387"/>
      <c r="D190" s="626" t="str">
        <f>Translations!$B$1027</f>
        <v>Pagal SARP, CORSIA įgyvendinimui ir atsižvelgdami į Jūsų išmetamų ŠESD kiekį, galite taikyti degalų sunaudojimo stebėsenos metodą arba išmetamų ŠESD kiekio įvertinimo priemonę.</v>
      </c>
      <c r="E190" s="573"/>
      <c r="F190" s="573"/>
      <c r="G190" s="573"/>
      <c r="H190" s="573"/>
      <c r="I190" s="573"/>
      <c r="J190" s="573"/>
      <c r="K190" s="573"/>
      <c r="L190" s="573"/>
      <c r="M190" s="573"/>
      <c r="N190" s="573"/>
      <c r="O190" s="393"/>
      <c r="P190" s="184"/>
    </row>
    <row r="191" spans="1:16" s="23" customFormat="1" ht="25.5" customHeight="1">
      <c r="A191" s="98"/>
      <c r="B191" s="387"/>
      <c r="D191" s="626" t="str">
        <f>Translations!$B$948</f>
        <v>Siekiant išvengti administracinės naštos ir sumažinti klaidų bei duomenų spragų riziką, labai rekomenduojama visiems CORSIA skrydžiams taikyti tuos pačius metodus, kaip ir skrydžiams, administruojamiems pagal ES ATLPS.</v>
      </c>
      <c r="E191" s="675"/>
      <c r="F191" s="675"/>
      <c r="G191" s="675"/>
      <c r="H191" s="675"/>
      <c r="I191" s="675"/>
      <c r="J191" s="675"/>
      <c r="K191" s="675"/>
      <c r="L191" s="675"/>
      <c r="M191" s="675"/>
      <c r="N191" s="573"/>
      <c r="O191" s="393"/>
      <c r="P191" s="184"/>
    </row>
    <row r="192" spans="1:16" s="23" customFormat="1" ht="25.5" customHeight="1">
      <c r="A192" s="98"/>
      <c r="B192" s="387"/>
      <c r="C192" s="109"/>
      <c r="D192" s="626" t="str">
        <f>Translations!$B$949</f>
        <v>Jei pasirenkate degalų sunaudojimo stebėsenos metodą, rekomenduojama 4 ir 7 skyriuose nurodyti atitinkamą informaciją apie ES ATLPS nepriklausančius tarptautinius skrydžius.</v>
      </c>
      <c r="E192" s="675"/>
      <c r="F192" s="675"/>
      <c r="G192" s="675"/>
      <c r="H192" s="675"/>
      <c r="I192" s="675"/>
      <c r="J192" s="675"/>
      <c r="K192" s="675"/>
      <c r="L192" s="675"/>
      <c r="M192" s="675"/>
      <c r="N192" s="573"/>
      <c r="O192" s="393"/>
      <c r="P192" s="184"/>
    </row>
    <row r="193" spans="1:16" s="23" customFormat="1" ht="12.75">
      <c r="A193" s="98"/>
      <c r="B193" s="387"/>
      <c r="C193" s="55" t="s">
        <v>258</v>
      </c>
      <c r="D193" s="564" t="str">
        <f>Translations!$B$958</f>
        <v>Stebėsenos metodikų, kurios naudotos CORSIA sistemai 2019–2020 m. laikotarpiu, patvirtinimas</v>
      </c>
      <c r="E193" s="573"/>
      <c r="F193" s="573"/>
      <c r="G193" s="573"/>
      <c r="H193" s="573"/>
      <c r="I193" s="573"/>
      <c r="J193" s="573"/>
      <c r="K193" s="573"/>
      <c r="L193" s="573"/>
      <c r="M193" s="573"/>
      <c r="N193" s="573"/>
      <c r="O193" s="393"/>
      <c r="P193" s="184"/>
    </row>
    <row r="194" spans="1:16" s="23" customFormat="1" ht="24" customHeight="1">
      <c r="A194" s="98"/>
      <c r="B194" s="387"/>
      <c r="C194" s="109"/>
      <c r="D194" s="626" t="str">
        <f>Translations!$B$1028</f>
        <v>Čia galite pasirinkti „išmetamų ŠESD kiekio įvertinimo priemonę“ arba „degalų sunaudojimo metodiką“, kaip aprašyta šio stebėsenos plano 6 skyriuje.</v>
      </c>
      <c r="E194" s="675"/>
      <c r="F194" s="675"/>
      <c r="G194" s="675"/>
      <c r="H194" s="675"/>
      <c r="I194" s="675"/>
      <c r="J194" s="675"/>
      <c r="K194" s="675"/>
      <c r="L194" s="675"/>
      <c r="M194" s="675"/>
      <c r="N194" s="573"/>
      <c r="O194" s="393"/>
      <c r="P194" s="184"/>
    </row>
    <row r="195" spans="1:16" s="23" customFormat="1" ht="12.75">
      <c r="A195" s="98"/>
      <c r="B195" s="387"/>
      <c r="C195" s="109"/>
      <c r="D195" s="702" t="str">
        <f>Translations!$B$960</f>
        <v>Pasirinktas metodas:</v>
      </c>
      <c r="E195" s="741"/>
      <c r="F195" s="743"/>
      <c r="G195" s="744"/>
      <c r="H195" s="744"/>
      <c r="I195" s="744"/>
      <c r="J195" s="744"/>
      <c r="K195" s="744"/>
      <c r="L195" s="744"/>
      <c r="M195" s="744"/>
      <c r="N195" s="665"/>
      <c r="O195" s="393"/>
      <c r="P195" s="184"/>
    </row>
    <row r="196" spans="1:16" s="23" customFormat="1" ht="4.5" customHeight="1">
      <c r="A196" s="98"/>
      <c r="B196" s="387"/>
      <c r="D196" s="628"/>
      <c r="E196" s="573"/>
      <c r="F196" s="573"/>
      <c r="G196" s="573"/>
      <c r="H196" s="573"/>
      <c r="I196" s="573"/>
      <c r="J196" s="573"/>
      <c r="K196" s="573"/>
      <c r="L196" s="573"/>
      <c r="M196" s="573"/>
      <c r="N196" s="322"/>
      <c r="O196" s="393"/>
      <c r="P196" s="184"/>
    </row>
    <row r="197" spans="1:16" s="23" customFormat="1" ht="12.75">
      <c r="A197" s="98"/>
      <c r="B197" s="387"/>
      <c r="C197" s="55" t="s">
        <v>261</v>
      </c>
      <c r="D197" s="564" t="str">
        <f>Translations!$B$961</f>
        <v>Stebėsenos metodikų, naudojamų CORSIA laikotarpiu nuo 2021 m., patvirtinimas</v>
      </c>
      <c r="E197" s="573"/>
      <c r="F197" s="573"/>
      <c r="G197" s="573"/>
      <c r="H197" s="573"/>
      <c r="I197" s="573"/>
      <c r="J197" s="573"/>
      <c r="K197" s="573"/>
      <c r="L197" s="573"/>
      <c r="M197" s="573"/>
      <c r="N197" s="573"/>
      <c r="O197" s="393"/>
      <c r="P197" s="184"/>
    </row>
    <row r="198" spans="1:16" s="23" customFormat="1" ht="24" customHeight="1">
      <c r="A198" s="98"/>
      <c r="B198" s="387"/>
      <c r="C198" s="109"/>
      <c r="D198" s="626" t="str">
        <f>Translations!$B$1029</f>
        <v>Čia galite pasirinkti „išmetamų ŠESD kiekio įvertinimo priemonę“ arba „degalų sunaudojimo metodiką“, kaip aprašyta šio stebėsenos plano 6 skyriuje.</v>
      </c>
      <c r="E198" s="675"/>
      <c r="F198" s="675"/>
      <c r="G198" s="675"/>
      <c r="H198" s="675"/>
      <c r="I198" s="675"/>
      <c r="J198" s="675"/>
      <c r="K198" s="675"/>
      <c r="L198" s="675"/>
      <c r="M198" s="675"/>
      <c r="N198" s="573"/>
      <c r="O198" s="393"/>
      <c r="P198" s="184"/>
    </row>
    <row r="199" spans="1:16" s="23" customFormat="1" ht="25.5" customHeight="1">
      <c r="A199" s="98"/>
      <c r="B199" s="387"/>
      <c r="C199" s="109"/>
      <c r="D199" s="678" t="str">
        <f>Translations!$B$1030</f>
        <v>Kaip trečią variantą galite pasirinkti abiejų variantų derinį, t. y. degalų sunaudojimo metodą tarptautiniams skrydžiams, kuriems taikomi kompensavimo reikalavimai, ir išmetamųjų ŠESD kiekio įvertinimo priemonę kitiems tarptautiniams skrydžiams.</v>
      </c>
      <c r="E199" s="742"/>
      <c r="F199" s="742"/>
      <c r="G199" s="742"/>
      <c r="H199" s="742"/>
      <c r="I199" s="742"/>
      <c r="J199" s="742"/>
      <c r="K199" s="742"/>
      <c r="L199" s="742"/>
      <c r="M199" s="742"/>
      <c r="N199" s="573"/>
      <c r="O199" s="393"/>
      <c r="P199" s="184"/>
    </row>
    <row r="200" spans="1:16" s="23" customFormat="1" ht="12.75">
      <c r="A200" s="98"/>
      <c r="B200" s="387"/>
      <c r="C200" s="109"/>
      <c r="D200" s="702" t="str">
        <f>Translations!$B$960</f>
        <v>Pasirinktas metodas:</v>
      </c>
      <c r="E200" s="741"/>
      <c r="F200" s="743"/>
      <c r="G200" s="744"/>
      <c r="H200" s="744"/>
      <c r="I200" s="744"/>
      <c r="J200" s="744"/>
      <c r="K200" s="744"/>
      <c r="L200" s="744"/>
      <c r="M200" s="744"/>
      <c r="N200" s="665"/>
      <c r="O200" s="393"/>
      <c r="P200" s="184"/>
    </row>
    <row r="201" spans="1:16" s="23" customFormat="1" ht="4.5" customHeight="1">
      <c r="A201" s="98"/>
      <c r="B201" s="387"/>
      <c r="C201" s="410"/>
      <c r="D201" s="410"/>
      <c r="E201" s="410"/>
      <c r="F201" s="410"/>
      <c r="G201" s="410"/>
      <c r="H201" s="410"/>
      <c r="I201" s="410"/>
      <c r="J201" s="410"/>
      <c r="K201" s="410"/>
      <c r="L201" s="410"/>
      <c r="M201" s="410"/>
      <c r="N201" s="410"/>
      <c r="O201" s="393"/>
      <c r="P201" s="184"/>
    </row>
    <row r="202" spans="1:16" s="23" customFormat="1" ht="12.75">
      <c r="A202" s="98"/>
      <c r="B202" s="387"/>
      <c r="C202" s="387"/>
      <c r="D202" s="387"/>
      <c r="E202" s="387"/>
      <c r="F202" s="387"/>
      <c r="G202" s="387"/>
      <c r="H202" s="387"/>
      <c r="I202" s="387"/>
      <c r="J202" s="387"/>
      <c r="K202" s="387"/>
      <c r="L202" s="387"/>
      <c r="M202" s="387"/>
      <c r="N202" s="387"/>
      <c r="O202" s="393"/>
      <c r="P202" s="184"/>
    </row>
    <row r="204" spans="4:15" ht="12.75">
      <c r="D204" s="576" t="str">
        <f>Translations!$B$967</f>
        <v>&lt;&lt;&lt; Jei Jums nepriklauso arba neketinate naudoti mažųjų teršėjų priemonės, pereikite į 7 skyrių. &gt;&gt;&gt;</v>
      </c>
      <c r="E204" s="576"/>
      <c r="F204" s="576"/>
      <c r="G204" s="576"/>
      <c r="H204" s="576"/>
      <c r="I204" s="576"/>
      <c r="J204" s="576"/>
      <c r="K204" s="576"/>
      <c r="L204" s="576"/>
      <c r="M204" s="576"/>
      <c r="N204" s="576"/>
      <c r="O204" s="109"/>
    </row>
  </sheetData>
  <sheetProtection sheet="1" objects="1" scenarios="1" formatCells="0" formatColumns="0" formatRows="0" insertColumns="0" insertRows="0"/>
  <mergeCells count="265">
    <mergeCell ref="D200:E200"/>
    <mergeCell ref="D199:N199"/>
    <mergeCell ref="F200:N200"/>
    <mergeCell ref="D204:N204"/>
    <mergeCell ref="D195:E195"/>
    <mergeCell ref="D196:M196"/>
    <mergeCell ref="F195:N195"/>
    <mergeCell ref="D197:N197"/>
    <mergeCell ref="D174:N174"/>
    <mergeCell ref="D193:N193"/>
    <mergeCell ref="D189:N189"/>
    <mergeCell ref="D190:N190"/>
    <mergeCell ref="D191:N191"/>
    <mergeCell ref="D187:N187"/>
    <mergeCell ref="D192:N192"/>
    <mergeCell ref="F132:N132"/>
    <mergeCell ref="D133:E133"/>
    <mergeCell ref="F133:N133"/>
    <mergeCell ref="D134:E134"/>
    <mergeCell ref="F134:N134"/>
    <mergeCell ref="D198:N198"/>
    <mergeCell ref="D194:N194"/>
    <mergeCell ref="D176:N176"/>
    <mergeCell ref="D173:N173"/>
    <mergeCell ref="D175:E175"/>
    <mergeCell ref="D129:E129"/>
    <mergeCell ref="F129:N129"/>
    <mergeCell ref="F118:N118"/>
    <mergeCell ref="D120:E120"/>
    <mergeCell ref="D117:E117"/>
    <mergeCell ref="D118:E118"/>
    <mergeCell ref="F119:N119"/>
    <mergeCell ref="D126:N126"/>
    <mergeCell ref="D81:N81"/>
    <mergeCell ref="D82:N82"/>
    <mergeCell ref="D88:N88"/>
    <mergeCell ref="D125:N125"/>
    <mergeCell ref="D114:N114"/>
    <mergeCell ref="D124:N124"/>
    <mergeCell ref="D111:N111"/>
    <mergeCell ref="D112:N112"/>
    <mergeCell ref="D79:E79"/>
    <mergeCell ref="F79:G79"/>
    <mergeCell ref="H79:I79"/>
    <mergeCell ref="D80:E80"/>
    <mergeCell ref="F80:G80"/>
    <mergeCell ref="H80:I80"/>
    <mergeCell ref="D77:E77"/>
    <mergeCell ref="F77:G77"/>
    <mergeCell ref="H77:I77"/>
    <mergeCell ref="D78:E78"/>
    <mergeCell ref="F78:G78"/>
    <mergeCell ref="H78:I78"/>
    <mergeCell ref="D75:E75"/>
    <mergeCell ref="F75:G75"/>
    <mergeCell ref="H75:I75"/>
    <mergeCell ref="D76:E76"/>
    <mergeCell ref="F76:G76"/>
    <mergeCell ref="H76:I76"/>
    <mergeCell ref="H72:I72"/>
    <mergeCell ref="D73:E73"/>
    <mergeCell ref="F73:G73"/>
    <mergeCell ref="H73:I73"/>
    <mergeCell ref="D74:E74"/>
    <mergeCell ref="F74:G74"/>
    <mergeCell ref="H74:I74"/>
    <mergeCell ref="D46:N46"/>
    <mergeCell ref="D47:N47"/>
    <mergeCell ref="D67:N67"/>
    <mergeCell ref="F60:G60"/>
    <mergeCell ref="D60:E60"/>
    <mergeCell ref="F61:G61"/>
    <mergeCell ref="D62:E62"/>
    <mergeCell ref="D44:E44"/>
    <mergeCell ref="F44:G44"/>
    <mergeCell ref="H44:I44"/>
    <mergeCell ref="D45:E45"/>
    <mergeCell ref="F45:G45"/>
    <mergeCell ref="H45:I45"/>
    <mergeCell ref="D42:E42"/>
    <mergeCell ref="F42:G42"/>
    <mergeCell ref="H42:I42"/>
    <mergeCell ref="D43:E43"/>
    <mergeCell ref="F43:G43"/>
    <mergeCell ref="H43:I43"/>
    <mergeCell ref="D40:E40"/>
    <mergeCell ref="F40:G40"/>
    <mergeCell ref="H40:I40"/>
    <mergeCell ref="D41:E41"/>
    <mergeCell ref="F41:G41"/>
    <mergeCell ref="H41:I41"/>
    <mergeCell ref="D38:E38"/>
    <mergeCell ref="F38:G38"/>
    <mergeCell ref="H38:I38"/>
    <mergeCell ref="D39:E39"/>
    <mergeCell ref="F39:G39"/>
    <mergeCell ref="H39:I39"/>
    <mergeCell ref="D36:E36"/>
    <mergeCell ref="F36:G36"/>
    <mergeCell ref="H36:I36"/>
    <mergeCell ref="D37:E37"/>
    <mergeCell ref="F37:G37"/>
    <mergeCell ref="H37:I37"/>
    <mergeCell ref="D130:E130"/>
    <mergeCell ref="F130:N130"/>
    <mergeCell ref="D131:E131"/>
    <mergeCell ref="F131:N131"/>
    <mergeCell ref="D59:E59"/>
    <mergeCell ref="F54:G54"/>
    <mergeCell ref="H60:I60"/>
    <mergeCell ref="D57:E57"/>
    <mergeCell ref="D72:E72"/>
    <mergeCell ref="F72:G72"/>
    <mergeCell ref="H53:I53"/>
    <mergeCell ref="H52:I52"/>
    <mergeCell ref="D27:E27"/>
    <mergeCell ref="H27:I27"/>
    <mergeCell ref="H25:I25"/>
    <mergeCell ref="D32:N32"/>
    <mergeCell ref="D33:N33"/>
    <mergeCell ref="D35:E35"/>
    <mergeCell ref="F35:G35"/>
    <mergeCell ref="H35:I35"/>
    <mergeCell ref="D13:N13"/>
    <mergeCell ref="H15:I15"/>
    <mergeCell ref="H24:I24"/>
    <mergeCell ref="D18:E18"/>
    <mergeCell ref="F17:G17"/>
    <mergeCell ref="F19:G19"/>
    <mergeCell ref="H18:I18"/>
    <mergeCell ref="F20:G20"/>
    <mergeCell ref="F21:G21"/>
    <mergeCell ref="D21:E21"/>
    <mergeCell ref="F25:G25"/>
    <mergeCell ref="D98:E98"/>
    <mergeCell ref="F98:N98"/>
    <mergeCell ref="H61:I61"/>
    <mergeCell ref="D53:E53"/>
    <mergeCell ref="H59:I59"/>
    <mergeCell ref="H58:I58"/>
    <mergeCell ref="D61:E61"/>
    <mergeCell ref="F59:G59"/>
    <mergeCell ref="D58:E58"/>
    <mergeCell ref="F120:N120"/>
    <mergeCell ref="D119:E119"/>
    <mergeCell ref="D116:E116"/>
    <mergeCell ref="F116:N116"/>
    <mergeCell ref="F117:N117"/>
    <mergeCell ref="H62:I62"/>
    <mergeCell ref="D91:N91"/>
    <mergeCell ref="F62:G62"/>
    <mergeCell ref="D106:E106"/>
    <mergeCell ref="D105:E105"/>
    <mergeCell ref="F104:N104"/>
    <mergeCell ref="D92:N92"/>
    <mergeCell ref="D100:N100"/>
    <mergeCell ref="D101:N101"/>
    <mergeCell ref="F93:N93"/>
    <mergeCell ref="D93:E93"/>
    <mergeCell ref="D96:E96"/>
    <mergeCell ref="D97:E97"/>
    <mergeCell ref="F96:N96"/>
    <mergeCell ref="F97:N97"/>
    <mergeCell ref="D63:N63"/>
    <mergeCell ref="D64:N64"/>
    <mergeCell ref="D68:N68"/>
    <mergeCell ref="D70:E70"/>
    <mergeCell ref="F70:G70"/>
    <mergeCell ref="H70:I70"/>
    <mergeCell ref="D71:E71"/>
    <mergeCell ref="F71:G71"/>
    <mergeCell ref="H71:I71"/>
    <mergeCell ref="D10:N10"/>
    <mergeCell ref="F22:G22"/>
    <mergeCell ref="F23:G23"/>
    <mergeCell ref="F24:G24"/>
    <mergeCell ref="D22:E22"/>
    <mergeCell ref="H22:I22"/>
    <mergeCell ref="D23:E23"/>
    <mergeCell ref="H23:I23"/>
    <mergeCell ref="D24:E24"/>
    <mergeCell ref="H21:I21"/>
    <mergeCell ref="F27:G27"/>
    <mergeCell ref="F55:G55"/>
    <mergeCell ref="F58:G58"/>
    <mergeCell ref="H55:I55"/>
    <mergeCell ref="H54:I54"/>
    <mergeCell ref="H57:I57"/>
    <mergeCell ref="H56:I56"/>
    <mergeCell ref="F57:G57"/>
    <mergeCell ref="D28:N28"/>
    <mergeCell ref="D29:N29"/>
    <mergeCell ref="H7:N7"/>
    <mergeCell ref="D85:N85"/>
    <mergeCell ref="D9:N9"/>
    <mergeCell ref="D12:N12"/>
    <mergeCell ref="F53:G53"/>
    <mergeCell ref="D50:N50"/>
    <mergeCell ref="D51:N51"/>
    <mergeCell ref="D11:N11"/>
    <mergeCell ref="F26:G26"/>
    <mergeCell ref="D56:E56"/>
    <mergeCell ref="D26:E26"/>
    <mergeCell ref="H19:I19"/>
    <mergeCell ref="D17:E17"/>
    <mergeCell ref="H17:I17"/>
    <mergeCell ref="F18:G18"/>
    <mergeCell ref="D25:E25"/>
    <mergeCell ref="D20:E20"/>
    <mergeCell ref="D19:E19"/>
    <mergeCell ref="H20:I20"/>
    <mergeCell ref="H26:I26"/>
    <mergeCell ref="F105:N105"/>
    <mergeCell ref="D102:E102"/>
    <mergeCell ref="D103:E103"/>
    <mergeCell ref="F102:N102"/>
    <mergeCell ref="D104:E104"/>
    <mergeCell ref="D52:E52"/>
    <mergeCell ref="F56:G56"/>
    <mergeCell ref="D55:E55"/>
    <mergeCell ref="D54:E54"/>
    <mergeCell ref="F52:G52"/>
    <mergeCell ref="D110:N110"/>
    <mergeCell ref="D94:E94"/>
    <mergeCell ref="D95:E95"/>
    <mergeCell ref="F94:N94"/>
    <mergeCell ref="F95:N95"/>
    <mergeCell ref="F106:N106"/>
    <mergeCell ref="F107:N107"/>
    <mergeCell ref="D107:E107"/>
    <mergeCell ref="F103:N103"/>
    <mergeCell ref="D109:N109"/>
    <mergeCell ref="F121:N121"/>
    <mergeCell ref="D180:N180"/>
    <mergeCell ref="D137:N137"/>
    <mergeCell ref="D138:N138"/>
    <mergeCell ref="D158:N158"/>
    <mergeCell ref="D160:N160"/>
    <mergeCell ref="D121:E121"/>
    <mergeCell ref="D132:E132"/>
    <mergeCell ref="D169:N169"/>
    <mergeCell ref="D178:N178"/>
    <mergeCell ref="D146:N146"/>
    <mergeCell ref="D147:N147"/>
    <mergeCell ref="D154:N154"/>
    <mergeCell ref="D155:N155"/>
    <mergeCell ref="D148:E148"/>
    <mergeCell ref="D159:N159"/>
    <mergeCell ref="D164:N164"/>
    <mergeCell ref="D167:N167"/>
    <mergeCell ref="D141:N141"/>
    <mergeCell ref="D142:N142"/>
    <mergeCell ref="D143:E143"/>
    <mergeCell ref="D162:E162"/>
    <mergeCell ref="D171:E171"/>
    <mergeCell ref="C3:N3"/>
    <mergeCell ref="D128:N128"/>
    <mergeCell ref="D127:N127"/>
    <mergeCell ref="D184:N184"/>
    <mergeCell ref="D182:K182"/>
    <mergeCell ref="L182:N182"/>
    <mergeCell ref="D139:E139"/>
    <mergeCell ref="D179:N179"/>
    <mergeCell ref="D166:E166"/>
    <mergeCell ref="D165:N165"/>
  </mergeCells>
  <conditionalFormatting sqref="F93:I98 F102:I107 F116:I121">
    <cfRule type="expression" priority="66" dxfId="189" stopIfTrue="1">
      <formula>(CNTR_PrimaryMP=2)</formula>
    </cfRule>
  </conditionalFormatting>
  <conditionalFormatting sqref="D85:I85">
    <cfRule type="expression" priority="79" dxfId="19" stopIfTrue="1">
      <formula>(CNTR_PrimaryMP=1)</formula>
    </cfRule>
  </conditionalFormatting>
  <conditionalFormatting sqref="D169:N169">
    <cfRule type="expression" priority="89" dxfId="19" stopIfTrue="1">
      <formula>(CNTR_SmallEmitter=2)</formula>
    </cfRule>
  </conditionalFormatting>
  <conditionalFormatting sqref="D171:E171">
    <cfRule type="expression" priority="5" dxfId="18" stopIfTrue="1">
      <formula>CONTR_onlyCORSIA</formula>
    </cfRule>
    <cfRule type="expression" priority="64" dxfId="0" stopIfTrue="1">
      <formula>(CNTR_SmallEmitter=2)</formula>
    </cfRule>
  </conditionalFormatting>
  <conditionalFormatting sqref="B202:N202 N188 N196 N201 B199:M201 B198:C198 B188:M197 O188:O202">
    <cfRule type="expression" priority="63" dxfId="0" stopIfTrue="1">
      <formula>CONTR_CORSIAapplied=FALSE</formula>
    </cfRule>
  </conditionalFormatting>
  <conditionalFormatting sqref="B87:N89">
    <cfRule type="expression" priority="61" dxfId="0" stopIfTrue="1">
      <formula>CONTR_CORSIAapplied=FALSE</formula>
    </cfRule>
  </conditionalFormatting>
  <conditionalFormatting sqref="B113:N115">
    <cfRule type="expression" priority="60" dxfId="0" stopIfTrue="1">
      <formula>CONTR_CORSIAapplied=FALSE</formula>
    </cfRule>
  </conditionalFormatting>
  <conditionalFormatting sqref="B123:N124 B125:D126 B129:C134">
    <cfRule type="expression" priority="58" dxfId="0" stopIfTrue="1">
      <formula>CONTR_CORSIAapplied=FALSE</formula>
    </cfRule>
  </conditionalFormatting>
  <conditionalFormatting sqref="B123:N125 B129:N135 B126:D126">
    <cfRule type="expression" priority="57" dxfId="0" stopIfTrue="1">
      <formula>CONTR_CORSIAapplied=FALSE</formula>
    </cfRule>
  </conditionalFormatting>
  <conditionalFormatting sqref="B146:B148">
    <cfRule type="expression" priority="55" dxfId="0" stopIfTrue="1">
      <formula>CONTR_CORSIAapplied=FALSE</formula>
    </cfRule>
  </conditionalFormatting>
  <conditionalFormatting sqref="B145:N145">
    <cfRule type="expression" priority="54" dxfId="0" stopIfTrue="1">
      <formula>CONTR_CORSIAapplied=FALSE</formula>
    </cfRule>
  </conditionalFormatting>
  <conditionalFormatting sqref="B145:N149">
    <cfRule type="expression" priority="53" dxfId="0" stopIfTrue="1">
      <formula>CONTR_CORSIAapplied=FALSE</formula>
    </cfRule>
  </conditionalFormatting>
  <conditionalFormatting sqref="D167:K167">
    <cfRule type="expression" priority="51" dxfId="19" stopIfTrue="1">
      <formula>$P$167=FALSE</formula>
    </cfRule>
  </conditionalFormatting>
  <conditionalFormatting sqref="D173:N174">
    <cfRule type="expression" priority="47" dxfId="19" stopIfTrue="1">
      <formula>(CNTR_Eligible28a6=2)</formula>
    </cfRule>
  </conditionalFormatting>
  <conditionalFormatting sqref="D175:E175">
    <cfRule type="expression" priority="4" dxfId="18" stopIfTrue="1">
      <formula>CONTR_onlyCORSIA</formula>
    </cfRule>
    <cfRule type="expression" priority="46" dxfId="0" stopIfTrue="1">
      <formula>(CNTR_Eligible28a6=2)</formula>
    </cfRule>
  </conditionalFormatting>
  <conditionalFormatting sqref="D178:N179">
    <cfRule type="expression" priority="43" dxfId="19">
      <formula>CONTR5eGrey=TRUE</formula>
    </cfRule>
  </conditionalFormatting>
  <conditionalFormatting sqref="D180:N180">
    <cfRule type="expression" priority="3" dxfId="18" stopIfTrue="1">
      <formula>CONTR_onlyCORSIA</formula>
    </cfRule>
    <cfRule type="expression" priority="42" dxfId="0" stopIfTrue="1">
      <formula>CONTR5eGrey=TRUE</formula>
    </cfRule>
  </conditionalFormatting>
  <conditionalFormatting sqref="D182:K182">
    <cfRule type="expression" priority="41" dxfId="19" stopIfTrue="1">
      <formula>CONTR5eGrey=TRUE</formula>
    </cfRule>
  </conditionalFormatting>
  <conditionalFormatting sqref="B153:N155">
    <cfRule type="expression" priority="40" dxfId="0" stopIfTrue="1">
      <formula>CONTR_CORSIAapplied=FALSE</formula>
    </cfRule>
  </conditionalFormatting>
  <conditionalFormatting sqref="B153:N155">
    <cfRule type="expression" priority="39" dxfId="0" stopIfTrue="1">
      <formula>CONTR_CORSIAapplied=FALSE</formula>
    </cfRule>
  </conditionalFormatting>
  <conditionalFormatting sqref="B156:N156">
    <cfRule type="expression" priority="38" dxfId="0" stopIfTrue="1">
      <formula>CONTR_CORSIAapplied=FALSE</formula>
    </cfRule>
  </conditionalFormatting>
  <conditionalFormatting sqref="B156:N156">
    <cfRule type="expression" priority="37" dxfId="0" stopIfTrue="1">
      <formula>CONTR_CORSIAapplied=FALSE</formula>
    </cfRule>
  </conditionalFormatting>
  <conditionalFormatting sqref="B128:D128">
    <cfRule type="expression" priority="30" dxfId="0" stopIfTrue="1">
      <formula>CONTR_CORSIAapplied=FALSE</formula>
    </cfRule>
  </conditionalFormatting>
  <conditionalFormatting sqref="B128:D128">
    <cfRule type="expression" priority="29" dxfId="0" stopIfTrue="1">
      <formula>CONTR_CORSIAapplied=FALSE</formula>
    </cfRule>
  </conditionalFormatting>
  <conditionalFormatting sqref="B127:D127">
    <cfRule type="expression" priority="28" dxfId="0" stopIfTrue="1">
      <formula>CONTR_CORSIAapplied=FALSE</formula>
    </cfRule>
  </conditionalFormatting>
  <conditionalFormatting sqref="B127:D127">
    <cfRule type="expression" priority="27" dxfId="0" stopIfTrue="1">
      <formula>CONTR_CORSIAapplied=FALSE</formula>
    </cfRule>
  </conditionalFormatting>
  <conditionalFormatting sqref="B31:O48">
    <cfRule type="expression" priority="21" dxfId="0" stopIfTrue="1">
      <formula>CONTR_CORSIAapplied=FALSE</formula>
    </cfRule>
  </conditionalFormatting>
  <conditionalFormatting sqref="B66:N83">
    <cfRule type="expression" priority="20" dxfId="0" stopIfTrue="1">
      <formula>CONTR_CORSIAapplied=FALSE</formula>
    </cfRule>
  </conditionalFormatting>
  <conditionalFormatting sqref="O66:O83">
    <cfRule type="expression" priority="19" dxfId="0" stopIfTrue="1">
      <formula>CONTR_CORSIAapplied=FALSE</formula>
    </cfRule>
  </conditionalFormatting>
  <conditionalFormatting sqref="O87:O89">
    <cfRule type="expression" priority="18" dxfId="0" stopIfTrue="1">
      <formula>CONTR_CORSIAapplied=FALSE</formula>
    </cfRule>
  </conditionalFormatting>
  <conditionalFormatting sqref="O113:O115">
    <cfRule type="expression" priority="17" dxfId="0" stopIfTrue="1">
      <formula>CONTR_CORSIAapplied=FALSE</formula>
    </cfRule>
  </conditionalFormatting>
  <conditionalFormatting sqref="O123:O135">
    <cfRule type="expression" priority="16" dxfId="0" stopIfTrue="1">
      <formula>CONTR_CORSIAapplied=FALSE</formula>
    </cfRule>
  </conditionalFormatting>
  <conditionalFormatting sqref="O145:O149">
    <cfRule type="expression" priority="15" dxfId="0" stopIfTrue="1">
      <formula>CONTR_CORSIAapplied=FALSE</formula>
    </cfRule>
  </conditionalFormatting>
  <conditionalFormatting sqref="O153:O156">
    <cfRule type="expression" priority="14" dxfId="0" stopIfTrue="1">
      <formula>CONTR_CORSIAapplied=FALSE</formula>
    </cfRule>
  </conditionalFormatting>
  <conditionalFormatting sqref="D17:N27">
    <cfRule type="expression" priority="12" dxfId="18" stopIfTrue="1">
      <formula>CONTR_onlyCORSIA</formula>
    </cfRule>
  </conditionalFormatting>
  <conditionalFormatting sqref="D52:N62">
    <cfRule type="expression" priority="11" dxfId="18" stopIfTrue="1">
      <formula>CONTR_onlyCORSIA</formula>
    </cfRule>
  </conditionalFormatting>
  <conditionalFormatting sqref="D116:N121">
    <cfRule type="expression" priority="10" dxfId="18" stopIfTrue="1">
      <formula>CONTR_onlyCORSIA</formula>
    </cfRule>
  </conditionalFormatting>
  <conditionalFormatting sqref="D139:E139">
    <cfRule type="expression" priority="9" dxfId="18" stopIfTrue="1">
      <formula>CONTR_onlyCORSIA</formula>
    </cfRule>
  </conditionalFormatting>
  <conditionalFormatting sqref="D143:E143">
    <cfRule type="expression" priority="8" dxfId="18" stopIfTrue="1">
      <formula>CONTR_onlyCORSIA</formula>
    </cfRule>
  </conditionalFormatting>
  <conditionalFormatting sqref="D162:E162">
    <cfRule type="expression" priority="7" dxfId="18" stopIfTrue="1">
      <formula>CONTR_onlyCORSIA</formula>
    </cfRule>
  </conditionalFormatting>
  <conditionalFormatting sqref="D166:E166">
    <cfRule type="expression" priority="6" dxfId="18" stopIfTrue="1">
      <formula>CONTR_onlyCORSIA</formula>
    </cfRule>
  </conditionalFormatting>
  <conditionalFormatting sqref="D176:K176">
    <cfRule type="expression" priority="2" dxfId="19" stopIfTrue="1">
      <formula>$P$167=FALSE</formula>
    </cfRule>
  </conditionalFormatting>
  <conditionalFormatting sqref="D198:M198">
    <cfRule type="expression" priority="1" dxfId="0" stopIfTrue="1">
      <formula>CONTR_CORSIAapplied=FALSE</formula>
    </cfRule>
  </conditionalFormatting>
  <dataValidations count="5">
    <dataValidation type="list" allowBlank="1" showInputMessage="1" showErrorMessage="1" sqref="H53:I62">
      <formula1>indRange</formula1>
    </dataValidation>
    <dataValidation type="list" allowBlank="1" showInputMessage="1" showErrorMessage="1" sqref="J18:N27 J53:N62 J36:N45 J71:N80">
      <formula1>BooleanValues</formula1>
    </dataValidation>
    <dataValidation type="list" allowBlank="1" showInputMessage="1" showErrorMessage="1" sqref="D171:E171 D162:E162 D166:E166 D175:E175">
      <formula1>YesNo</formula1>
    </dataValidation>
    <dataValidation type="list" allowBlank="1" showInputMessage="1" showErrorMessage="1" sqref="F200:N200">
      <formula1>EUconst_CORSIAmethods</formula1>
    </dataValidation>
    <dataValidation type="list" allowBlank="1" showInputMessage="1" showErrorMessage="1" sqref="F195:N195">
      <formula1>EUconst_CORSIAmethodsExclusive</formula1>
    </dataValidation>
  </dataValidations>
  <hyperlinks>
    <hyperlink ref="D85:N85" location="JUMP_4i_Estimate" display="&lt;&lt;&lt; If you have chosen the t-km monitoring plan in section 2(c), click here to continue with section 4(i). &gt;&gt;&gt;"/>
    <hyperlink ref="D182:K182" location="JUMP_10_EUETS_SET" display="&lt;&lt;&lt; Click here to proceed to section 10 &quot;Simplified Calculation&quot; &gt;&gt;&gt;"/>
    <hyperlink ref="D112" r:id="rId1" display="https://ec.europa.eu/clima/sites/clima/files/ets/monitoring/docs/gd2_guidance_aircraft_en.pdf"/>
    <hyperlink ref="D167:K167" location="Calculation!A1" display="&lt;&lt;&lt; If you have ticked &quot;No&quot;, please continue directly to section 6. &gt;&gt;&gt;"/>
    <hyperlink ref="D128" r:id="rId2" display="https://www.icao.int/environmental-protection/CORSIA/Pages/state-pairs.aspx"/>
    <hyperlink ref="D184:N184" location="JUMP_7_ActivityData" display="&lt;&lt;&lt; If you are not eligible or not intending to use the small emitter tool, proceed to section 7, except if you need to input data in section 6 related to CORSIA. &gt;&gt;&gt;"/>
    <hyperlink ref="D204:N204" location="JUMP_7_ActivityData" display="&lt;&lt;&lt; If you are not eligible or not intending to use the small emitter tool, proceed to section 7. &gt;&gt;&gt;"/>
    <hyperlink ref="D167:N167" location="JUMP_6_CERTinfo" display="&lt;&lt;&lt; If you have chosen &quot;False&quot; for both points (a) and (b), please continue directly to section 6. &gt;&gt;&gt;"/>
    <hyperlink ref="D176:K176" location="Calculation!A1" display="&lt;&lt;&lt; If you have ticked &quot;No&quot;, please continue directly to section 6. &gt;&gt;&gt;"/>
    <hyperlink ref="D176:N176" location="JUMP_6_CERTinfo" display="&lt;&lt;&lt; If you have chosen &quot;False&quot; for both points (a) and (b), please continue directly to section 6. &gt;&gt;&gt;"/>
  </hyperlinks>
  <printOptions/>
  <pageMargins left="0.7874015748031497" right="0.7874015748031497" top="0.7874015748031497" bottom="0.7874015748031497" header="0.3937007874015748" footer="0.3937007874015748"/>
  <pageSetup fitToHeight="6" fitToWidth="1" horizontalDpi="600" verticalDpi="600" orientation="portrait" paperSize="9" scale="78" r:id="rId5"/>
  <headerFooter alignWithMargins="0">
    <oddHeader>&amp;L&amp;F, &amp;A&amp;R&amp;D, &amp;T</oddHeader>
    <oddFooter>&amp;C&amp;P / &amp;N</oddFooter>
  </headerFooter>
  <rowBreaks count="2" manualBreakCount="2">
    <brk id="90" min="1" max="14" man="1"/>
    <brk id="136" min="1" max="14" man="1"/>
  </rowBreaks>
  <legacyDrawing r:id="rId4"/>
</worksheet>
</file>

<file path=xl/worksheets/sheet6.xml><?xml version="1.0" encoding="utf-8"?>
<worksheet xmlns="http://schemas.openxmlformats.org/spreadsheetml/2006/main" xmlns:r="http://schemas.openxmlformats.org/officeDocument/2006/relationships">
  <sheetPr>
    <pageSetUpPr fitToPage="1"/>
  </sheetPr>
  <dimension ref="A1:O192"/>
  <sheetViews>
    <sheetView showGridLines="0" zoomScaleSheetLayoutView="100" zoomScalePageLayoutView="0" workbookViewId="0" topLeftCell="B2">
      <selection activeCell="B2" sqref="B2"/>
    </sheetView>
  </sheetViews>
  <sheetFormatPr defaultColWidth="11.421875" defaultRowHeight="12.75"/>
  <cols>
    <col min="1" max="1" width="3.28125" style="98" hidden="1" customWidth="1"/>
    <col min="2" max="2" width="3.28125" style="23" customWidth="1"/>
    <col min="3" max="3" width="4.140625" style="23" customWidth="1"/>
    <col min="4" max="13" width="12.7109375" style="23" customWidth="1"/>
    <col min="14" max="14" width="4.7109375" style="80" customWidth="1"/>
    <col min="15" max="15" width="9.140625" style="184" hidden="1" customWidth="1"/>
    <col min="16" max="16" width="4.7109375" style="23" customWidth="1"/>
    <col min="17" max="16384" width="11.421875" style="23" customWidth="1"/>
  </cols>
  <sheetData>
    <row r="1" spans="1:15" s="98" customFormat="1" ht="12.75" hidden="1">
      <c r="A1" s="98" t="s">
        <v>1010</v>
      </c>
      <c r="O1" s="184" t="s">
        <v>1010</v>
      </c>
    </row>
    <row r="3" spans="3:15" ht="18.75" customHeight="1">
      <c r="C3" s="805" t="str">
        <f>Translations!$B$216</f>
        <v>IŠMETAMO CO2 KIEKIO SKAIČIAVIMAS </v>
      </c>
      <c r="D3" s="805"/>
      <c r="E3" s="805"/>
      <c r="F3" s="805"/>
      <c r="G3" s="805"/>
      <c r="H3" s="805"/>
      <c r="I3" s="805"/>
      <c r="J3" s="805"/>
      <c r="K3" s="805"/>
      <c r="L3" s="805"/>
      <c r="M3" s="805"/>
      <c r="N3" s="805"/>
      <c r="O3" s="430" t="s">
        <v>1204</v>
      </c>
    </row>
    <row r="4" spans="3:15" ht="12.75" customHeight="1">
      <c r="C4" s="543" t="str">
        <f>Translations!$B$968</f>
        <v>&lt;&lt;&lt; Pereikite į 10 skyrių, jei atitinkate supaprastinto skaičiavimo reikalavimus &gt;&gt;&gt;</v>
      </c>
      <c r="D4" s="543"/>
      <c r="E4" s="543"/>
      <c r="F4" s="543"/>
      <c r="G4" s="543"/>
      <c r="H4" s="543"/>
      <c r="I4" s="543"/>
      <c r="J4" s="543"/>
      <c r="O4" s="181"/>
    </row>
    <row r="5" spans="3:15" ht="6.75" customHeight="1">
      <c r="C5" s="182"/>
      <c r="O5" s="183"/>
    </row>
    <row r="6" spans="3:13" ht="15.75">
      <c r="C6" s="124">
        <v>7</v>
      </c>
      <c r="D6" s="670" t="str">
        <f>Translations!$B$10</f>
        <v>Veiklos duomenys</v>
      </c>
      <c r="E6" s="670"/>
      <c r="F6" s="670"/>
      <c r="G6" s="670"/>
      <c r="H6" s="670"/>
      <c r="I6" s="670"/>
      <c r="J6" s="670"/>
      <c r="K6" s="670"/>
      <c r="L6" s="670"/>
      <c r="M6" s="670"/>
    </row>
    <row r="7" spans="3:14" ht="12.75">
      <c r="C7" s="87"/>
      <c r="D7" s="87"/>
      <c r="E7" s="87"/>
      <c r="F7" s="87"/>
      <c r="G7" s="87"/>
      <c r="H7" s="87"/>
      <c r="I7" s="87"/>
      <c r="J7" s="87"/>
      <c r="K7" s="87"/>
      <c r="L7" s="185"/>
      <c r="M7" s="185"/>
      <c r="N7" s="185"/>
    </row>
    <row r="8" spans="3:14" ht="12.75">
      <c r="C8" s="187" t="s">
        <v>258</v>
      </c>
      <c r="D8" s="779" t="str">
        <f>Translations!$B$218</f>
        <v>Prašome nurodyti metodiką, taikomą skaičiuojant kiekvieno tipo orlaivio degalų sunaudojimą.</v>
      </c>
      <c r="E8" s="779"/>
      <c r="F8" s="779"/>
      <c r="G8" s="779"/>
      <c r="H8" s="779"/>
      <c r="I8" s="779"/>
      <c r="J8" s="779"/>
      <c r="K8" s="779"/>
      <c r="L8" s="779"/>
      <c r="M8" s="779"/>
      <c r="N8" s="188"/>
    </row>
    <row r="9" spans="3:15" ht="25.5" customHeight="1">
      <c r="C9" s="186"/>
      <c r="D9" s="712" t="str">
        <f>Translations!$B$969</f>
        <v>Kiekvienu atveju pasirinktas metodas turėtų pateikti kuo išsamesnius ir savalaikius duomenis su mažiausia neapibrėžtimi nepatiriant nepagrįstų išlaidų.
Atkreipkite dėmesį, kad orlaivių tipai yra automatiškai perimami iš 4 dalies a ir b punktų.</v>
      </c>
      <c r="E9" s="713"/>
      <c r="F9" s="713"/>
      <c r="G9" s="713"/>
      <c r="H9" s="713"/>
      <c r="I9" s="713"/>
      <c r="J9" s="713"/>
      <c r="K9" s="713"/>
      <c r="L9" s="713"/>
      <c r="M9" s="713"/>
      <c r="N9" s="162"/>
      <c r="O9" s="422"/>
    </row>
    <row r="10" spans="2:14" ht="45" customHeight="1">
      <c r="B10" s="69"/>
      <c r="C10" s="186"/>
      <c r="D10" s="412" t="str">
        <f>Translations!$B$220</f>
        <v>A metodas</v>
      </c>
      <c r="E10" s="773" t="str">
        <f>Translations!$B$221</f>
        <v>Per kiekvieną skrydį faktiškai sunaudojamas degalų kiekis (tonomis) = degalų kiekis orlaivio bakuose, užbaigus degalų atsargų papildymą skrydžiui (tonomis) – degalų kiekis orlaivio bakuose, užbaigus degalų atsargų papildymą paskesniam skrydžiui (tonomis) + tam paskesniam skrydžiui įpiltų degalų kiekis (tonomis)</v>
      </c>
      <c r="F10" s="773"/>
      <c r="G10" s="773"/>
      <c r="H10" s="773"/>
      <c r="I10" s="773"/>
      <c r="J10" s="773"/>
      <c r="K10" s="773"/>
      <c r="L10" s="773"/>
      <c r="M10" s="773"/>
      <c r="N10" s="189"/>
    </row>
    <row r="11" spans="2:14" ht="39" customHeight="1">
      <c r="B11" s="69"/>
      <c r="C11" s="186"/>
      <c r="D11" s="412" t="str">
        <f>Translations!$B$222</f>
        <v>B metodas</v>
      </c>
      <c r="E11" s="772" t="str">
        <f>Translations!$B$223</f>
        <v>Per kiekvieną skrydį faktiškai sunaudojamas degalų kiekis (tonomis) = orlaivio bakuose likęs degalų kiekis trinkelių uždėjimo metu ankstesnio skrydžio pabaigoje (tonomis) + skrydžiui įpiltų degalų kiekis (tonomis) – bakuose esantis degalų kiekis trinkelių uždėjimo metu skrydžio pabaigoje (tonomis)</v>
      </c>
      <c r="F11" s="772"/>
      <c r="G11" s="772"/>
      <c r="H11" s="772"/>
      <c r="I11" s="772"/>
      <c r="J11" s="772"/>
      <c r="K11" s="772"/>
      <c r="L11" s="772"/>
      <c r="M11" s="772"/>
      <c r="N11" s="190"/>
    </row>
    <row r="12" spans="2:14" ht="4.5" customHeight="1">
      <c r="B12" s="69"/>
      <c r="C12" s="186"/>
      <c r="D12" s="412"/>
      <c r="E12" s="421"/>
      <c r="F12" s="421"/>
      <c r="G12" s="421"/>
      <c r="H12" s="421"/>
      <c r="I12" s="421"/>
      <c r="J12" s="421"/>
      <c r="K12" s="421"/>
      <c r="L12" s="421"/>
      <c r="M12" s="421"/>
      <c r="N12" s="190"/>
    </row>
    <row r="13" spans="3:14" ht="12.75">
      <c r="C13" s="193" t="s">
        <v>1159</v>
      </c>
      <c r="D13" s="763" t="str">
        <f>Translations!$B$970</f>
        <v>Orlaivių tipai iš 4 dalies a punkto</v>
      </c>
      <c r="E13" s="764"/>
      <c r="F13" s="764"/>
      <c r="G13" s="764"/>
      <c r="H13" s="764"/>
      <c r="I13" s="764"/>
      <c r="J13" s="764"/>
      <c r="K13" s="764"/>
      <c r="L13" s="764"/>
      <c r="M13" s="764"/>
      <c r="N13" s="191"/>
    </row>
    <row r="14" spans="2:13" ht="32.25" customHeight="1">
      <c r="B14" s="69"/>
      <c r="C14" s="186"/>
      <c r="D14" s="746" t="str">
        <f>Translations!$B$224</f>
        <v>Bendras orlaivio tipas (ICAO orlaivio tipo žymuo) ir potipis</v>
      </c>
      <c r="E14" s="747"/>
      <c r="F14" s="765" t="str">
        <f>Translations!$B$225</f>
        <v>Metodas (A ar B)</v>
      </c>
      <c r="G14" s="765"/>
      <c r="H14" s="746" t="str">
        <f>Translations!$B$226</f>
        <v>Duomenų šaltinis, naudojamas įpiltų degalų kiekiui apskaičiuoti</v>
      </c>
      <c r="I14" s="766"/>
      <c r="J14" s="747"/>
      <c r="K14" s="746" t="str">
        <f>Translations!$B$227</f>
        <v>Duomenų perdavimo, laikymo ir susiradimo metodai</v>
      </c>
      <c r="L14" s="766"/>
      <c r="M14" s="747"/>
    </row>
    <row r="15" spans="3:13" ht="12.75" customHeight="1">
      <c r="C15" s="186"/>
      <c r="D15" s="756">
        <f>IF(AND('Taršos šaltiniai'!D18="",'Taršos šaltiniai'!F18=""),"",CONCATENATE('Taršos šaltiniai'!D18," ",'Taršos šaltiniai'!F18))</f>
      </c>
      <c r="E15" s="757"/>
      <c r="F15" s="709" t="s">
        <v>1599</v>
      </c>
      <c r="G15" s="709"/>
      <c r="H15" s="717" t="s">
        <v>1599</v>
      </c>
      <c r="I15" s="762"/>
      <c r="J15" s="718"/>
      <c r="K15" s="717" t="s">
        <v>1599</v>
      </c>
      <c r="L15" s="762"/>
      <c r="M15" s="718"/>
    </row>
    <row r="16" spans="3:13" ht="12.75">
      <c r="C16" s="186"/>
      <c r="D16" s="756">
        <f>IF(AND('Taršos šaltiniai'!D19="",'Taršos šaltiniai'!F19=""),"",CONCATENATE('Taršos šaltiniai'!D19," ",'Taršos šaltiniai'!F19))</f>
      </c>
      <c r="E16" s="757"/>
      <c r="F16" s="709" t="s">
        <v>1599</v>
      </c>
      <c r="G16" s="709"/>
      <c r="H16" s="717" t="s">
        <v>1599</v>
      </c>
      <c r="I16" s="762"/>
      <c r="J16" s="718"/>
      <c r="K16" s="717" t="s">
        <v>1599</v>
      </c>
      <c r="L16" s="762"/>
      <c r="M16" s="718"/>
    </row>
    <row r="17" spans="3:13" ht="12.75">
      <c r="C17" s="186"/>
      <c r="D17" s="756">
        <f>IF(AND('Taršos šaltiniai'!D20="",'Taršos šaltiniai'!F20=""),"",CONCATENATE('Taršos šaltiniai'!D20," ",'Taršos šaltiniai'!F20))</f>
      </c>
      <c r="E17" s="757"/>
      <c r="F17" s="709" t="s">
        <v>1599</v>
      </c>
      <c r="G17" s="709"/>
      <c r="H17" s="717" t="s">
        <v>1599</v>
      </c>
      <c r="I17" s="762"/>
      <c r="J17" s="718"/>
      <c r="K17" s="717" t="s">
        <v>1599</v>
      </c>
      <c r="L17" s="762"/>
      <c r="M17" s="718"/>
    </row>
    <row r="18" spans="3:13" ht="12.75">
      <c r="C18" s="186"/>
      <c r="D18" s="756">
        <f>IF(AND('Taršos šaltiniai'!D21="",'Taršos šaltiniai'!F21=""),"",CONCATENATE('Taršos šaltiniai'!D21," ",'Taršos šaltiniai'!F21))</f>
      </c>
      <c r="E18" s="757"/>
      <c r="F18" s="709" t="s">
        <v>1599</v>
      </c>
      <c r="G18" s="709"/>
      <c r="H18" s="717" t="s">
        <v>1599</v>
      </c>
      <c r="I18" s="762"/>
      <c r="J18" s="718"/>
      <c r="K18" s="717" t="s">
        <v>1599</v>
      </c>
      <c r="L18" s="762"/>
      <c r="M18" s="718"/>
    </row>
    <row r="19" spans="3:13" ht="12.75">
      <c r="C19" s="186"/>
      <c r="D19" s="756">
        <f>IF(AND('Taršos šaltiniai'!D22="",'Taršos šaltiniai'!F22=""),"",CONCATENATE('Taršos šaltiniai'!D22," ",'Taršos šaltiniai'!F22))</f>
      </c>
      <c r="E19" s="757"/>
      <c r="F19" s="709" t="s">
        <v>1599</v>
      </c>
      <c r="G19" s="709"/>
      <c r="H19" s="717" t="s">
        <v>1599</v>
      </c>
      <c r="I19" s="762"/>
      <c r="J19" s="718"/>
      <c r="K19" s="717" t="s">
        <v>1599</v>
      </c>
      <c r="L19" s="762"/>
      <c r="M19" s="718"/>
    </row>
    <row r="20" spans="3:13" ht="12.75">
      <c r="C20" s="186"/>
      <c r="D20" s="756">
        <f>IF(AND('Taršos šaltiniai'!D23="",'Taršos šaltiniai'!F23=""),"",CONCATENATE('Taršos šaltiniai'!D23," ",'Taršos šaltiniai'!F23))</f>
      </c>
      <c r="E20" s="757"/>
      <c r="F20" s="709" t="s">
        <v>1599</v>
      </c>
      <c r="G20" s="709"/>
      <c r="H20" s="717" t="s">
        <v>1599</v>
      </c>
      <c r="I20" s="762"/>
      <c r="J20" s="718"/>
      <c r="K20" s="717" t="s">
        <v>1599</v>
      </c>
      <c r="L20" s="762"/>
      <c r="M20" s="718"/>
    </row>
    <row r="21" spans="3:13" ht="12.75">
      <c r="C21" s="186"/>
      <c r="D21" s="756">
        <f>IF(AND('Taršos šaltiniai'!D24="",'Taršos šaltiniai'!F24=""),"",CONCATENATE('Taršos šaltiniai'!D24," ",'Taršos šaltiniai'!F24))</f>
      </c>
      <c r="E21" s="757"/>
      <c r="F21" s="709" t="s">
        <v>1599</v>
      </c>
      <c r="G21" s="709"/>
      <c r="H21" s="717" t="s">
        <v>1599</v>
      </c>
      <c r="I21" s="762"/>
      <c r="J21" s="718"/>
      <c r="K21" s="717" t="s">
        <v>1599</v>
      </c>
      <c r="L21" s="762"/>
      <c r="M21" s="718"/>
    </row>
    <row r="22" spans="3:13" ht="12.75">
      <c r="C22" s="186"/>
      <c r="D22" s="756">
        <f>IF(AND('Taršos šaltiniai'!D25="",'Taršos šaltiniai'!F25=""),"",CONCATENATE('Taršos šaltiniai'!D25," ",'Taršos šaltiniai'!F25))</f>
      </c>
      <c r="E22" s="757"/>
      <c r="F22" s="709" t="s">
        <v>1599</v>
      </c>
      <c r="G22" s="709"/>
      <c r="H22" s="717" t="s">
        <v>1599</v>
      </c>
      <c r="I22" s="762"/>
      <c r="J22" s="718"/>
      <c r="K22" s="717" t="s">
        <v>1599</v>
      </c>
      <c r="L22" s="762"/>
      <c r="M22" s="718"/>
    </row>
    <row r="23" spans="3:13" ht="12.75">
      <c r="C23" s="186"/>
      <c r="D23" s="756">
        <f>IF(AND('Taršos šaltiniai'!D26="",'Taršos šaltiniai'!F26=""),"",CONCATENATE('Taršos šaltiniai'!D26," ",'Taršos šaltiniai'!F26))</f>
      </c>
      <c r="E23" s="757"/>
      <c r="F23" s="709" t="s">
        <v>1599</v>
      </c>
      <c r="G23" s="709"/>
      <c r="H23" s="717" t="s">
        <v>1599</v>
      </c>
      <c r="I23" s="762"/>
      <c r="J23" s="718"/>
      <c r="K23" s="717" t="s">
        <v>1599</v>
      </c>
      <c r="L23" s="762"/>
      <c r="M23" s="718"/>
    </row>
    <row r="24" spans="3:14" ht="12.75">
      <c r="C24" s="186"/>
      <c r="D24" s="756">
        <f>IF(AND('Taršos šaltiniai'!D27="",'Taršos šaltiniai'!F27=""),"",CONCATENATE('Taršos šaltiniai'!D27," ",'Taršos šaltiniai'!F27))</f>
      </c>
      <c r="E24" s="757"/>
      <c r="F24" s="709" t="s">
        <v>1599</v>
      </c>
      <c r="G24" s="709"/>
      <c r="H24" s="717" t="s">
        <v>1599</v>
      </c>
      <c r="I24" s="762"/>
      <c r="J24" s="718"/>
      <c r="K24" s="717" t="s">
        <v>1599</v>
      </c>
      <c r="L24" s="762"/>
      <c r="M24" s="718"/>
      <c r="N24" s="81"/>
    </row>
    <row r="25" spans="3:14" ht="12.75">
      <c r="C25" s="193" t="s">
        <v>1161</v>
      </c>
      <c r="D25" s="763" t="str">
        <f>Translations!$B$971</f>
        <v>Orlaivių tipai iš 4 dalies b punkto</v>
      </c>
      <c r="E25" s="764"/>
      <c r="F25" s="764"/>
      <c r="G25" s="764"/>
      <c r="H25" s="764"/>
      <c r="I25" s="764"/>
      <c r="J25" s="764"/>
      <c r="K25" s="764"/>
      <c r="L25" s="764"/>
      <c r="M25" s="764"/>
      <c r="N25" s="191"/>
    </row>
    <row r="26" spans="2:13" ht="32.25" customHeight="1">
      <c r="B26" s="69"/>
      <c r="C26" s="186"/>
      <c r="D26" s="746" t="str">
        <f>Translations!$B$224</f>
        <v>Bendras orlaivio tipas (ICAO orlaivio tipo žymuo) ir potipis</v>
      </c>
      <c r="E26" s="747"/>
      <c r="F26" s="765" t="str">
        <f>Translations!$B$225</f>
        <v>Metodas (A ar B)</v>
      </c>
      <c r="G26" s="765"/>
      <c r="H26" s="746" t="str">
        <f>Translations!$B$226</f>
        <v>Duomenų šaltinis, naudojamas įpiltų degalų kiekiui apskaičiuoti</v>
      </c>
      <c r="I26" s="766"/>
      <c r="J26" s="747"/>
      <c r="K26" s="746" t="str">
        <f>Translations!$B$227</f>
        <v>Duomenų perdavimo, laikymo ir susiradimo metodai</v>
      </c>
      <c r="L26" s="766"/>
      <c r="M26" s="747"/>
    </row>
    <row r="27" spans="3:13" ht="12.75" customHeight="1">
      <c r="C27" s="186"/>
      <c r="D27" s="756">
        <f>IF(AND('Taršos šaltiniai'!D36="",'Taršos šaltiniai'!F36=""),"",CONCATENATE('Taršos šaltiniai'!D36," ",'Taršos šaltiniai'!F36))</f>
      </c>
      <c r="E27" s="757"/>
      <c r="F27" s="709" t="s">
        <v>1599</v>
      </c>
      <c r="G27" s="709"/>
      <c r="H27" s="717" t="s">
        <v>1599</v>
      </c>
      <c r="I27" s="762"/>
      <c r="J27" s="718"/>
      <c r="K27" s="717" t="s">
        <v>1599</v>
      </c>
      <c r="L27" s="762"/>
      <c r="M27" s="718"/>
    </row>
    <row r="28" spans="3:13" ht="12.75">
      <c r="C28" s="186"/>
      <c r="D28" s="756">
        <f>IF(AND('Taršos šaltiniai'!D37="",'Taršos šaltiniai'!F37=""),"",CONCATENATE('Taršos šaltiniai'!D37," ",'Taršos šaltiniai'!F37))</f>
      </c>
      <c r="E28" s="757"/>
      <c r="F28" s="709" t="s">
        <v>1599</v>
      </c>
      <c r="G28" s="709"/>
      <c r="H28" s="717" t="s">
        <v>1599</v>
      </c>
      <c r="I28" s="762"/>
      <c r="J28" s="718"/>
      <c r="K28" s="717" t="s">
        <v>1599</v>
      </c>
      <c r="L28" s="762"/>
      <c r="M28" s="718"/>
    </row>
    <row r="29" spans="3:13" ht="12.75">
      <c r="C29" s="186"/>
      <c r="D29" s="756">
        <f>IF(AND('Taršos šaltiniai'!D38="",'Taršos šaltiniai'!F38=""),"",CONCATENATE('Taršos šaltiniai'!D38," ",'Taršos šaltiniai'!F38))</f>
      </c>
      <c r="E29" s="757"/>
      <c r="F29" s="709" t="s">
        <v>1599</v>
      </c>
      <c r="G29" s="709"/>
      <c r="H29" s="717" t="s">
        <v>1599</v>
      </c>
      <c r="I29" s="762"/>
      <c r="J29" s="718"/>
      <c r="K29" s="717" t="s">
        <v>1599</v>
      </c>
      <c r="L29" s="762"/>
      <c r="M29" s="718"/>
    </row>
    <row r="30" spans="3:13" ht="12.75">
      <c r="C30" s="186"/>
      <c r="D30" s="756">
        <f>IF(AND('Taršos šaltiniai'!D39="",'Taršos šaltiniai'!F39=""),"",CONCATENATE('Taršos šaltiniai'!D39," ",'Taršos šaltiniai'!F39))</f>
      </c>
      <c r="E30" s="757"/>
      <c r="F30" s="709" t="s">
        <v>1599</v>
      </c>
      <c r="G30" s="709"/>
      <c r="H30" s="717" t="s">
        <v>1599</v>
      </c>
      <c r="I30" s="762"/>
      <c r="J30" s="718"/>
      <c r="K30" s="717" t="s">
        <v>1599</v>
      </c>
      <c r="L30" s="762"/>
      <c r="M30" s="718"/>
    </row>
    <row r="31" spans="3:13" ht="12.75">
      <c r="C31" s="186"/>
      <c r="D31" s="756">
        <f>IF(AND('Taršos šaltiniai'!D40="",'Taršos šaltiniai'!F40=""),"",CONCATENATE('Taršos šaltiniai'!D40," ",'Taršos šaltiniai'!F40))</f>
      </c>
      <c r="E31" s="757"/>
      <c r="F31" s="709" t="s">
        <v>1599</v>
      </c>
      <c r="G31" s="709"/>
      <c r="H31" s="717" t="s">
        <v>1599</v>
      </c>
      <c r="I31" s="762"/>
      <c r="J31" s="718"/>
      <c r="K31" s="717" t="s">
        <v>1599</v>
      </c>
      <c r="L31" s="762"/>
      <c r="M31" s="718"/>
    </row>
    <row r="32" spans="3:13" ht="12.75">
      <c r="C32" s="186"/>
      <c r="D32" s="756">
        <f>IF(AND('Taršos šaltiniai'!D41="",'Taršos šaltiniai'!F41=""),"",CONCATENATE('Taršos šaltiniai'!D41," ",'Taršos šaltiniai'!F41))</f>
      </c>
      <c r="E32" s="757"/>
      <c r="F32" s="709" t="s">
        <v>1599</v>
      </c>
      <c r="G32" s="709"/>
      <c r="H32" s="717" t="s">
        <v>1599</v>
      </c>
      <c r="I32" s="762"/>
      <c r="J32" s="718"/>
      <c r="K32" s="717" t="s">
        <v>1599</v>
      </c>
      <c r="L32" s="762"/>
      <c r="M32" s="718"/>
    </row>
    <row r="33" spans="3:13" ht="12.75">
      <c r="C33" s="186"/>
      <c r="D33" s="756">
        <f>IF(AND('Taršos šaltiniai'!D42="",'Taršos šaltiniai'!F42=""),"",CONCATENATE('Taršos šaltiniai'!D42," ",'Taršos šaltiniai'!F42))</f>
      </c>
      <c r="E33" s="757"/>
      <c r="F33" s="709" t="s">
        <v>1599</v>
      </c>
      <c r="G33" s="709"/>
      <c r="H33" s="717" t="s">
        <v>1599</v>
      </c>
      <c r="I33" s="762"/>
      <c r="J33" s="718"/>
      <c r="K33" s="717" t="s">
        <v>1599</v>
      </c>
      <c r="L33" s="762"/>
      <c r="M33" s="718"/>
    </row>
    <row r="34" spans="3:13" ht="12.75">
      <c r="C34" s="186"/>
      <c r="D34" s="756">
        <f>IF(AND('Taršos šaltiniai'!D43="",'Taršos šaltiniai'!F43=""),"",CONCATENATE('Taršos šaltiniai'!D43," ",'Taršos šaltiniai'!F43))</f>
      </c>
      <c r="E34" s="757"/>
      <c r="F34" s="709" t="s">
        <v>1599</v>
      </c>
      <c r="G34" s="709"/>
      <c r="H34" s="717" t="s">
        <v>1599</v>
      </c>
      <c r="I34" s="762"/>
      <c r="J34" s="718"/>
      <c r="K34" s="717" t="s">
        <v>1599</v>
      </c>
      <c r="L34" s="762"/>
      <c r="M34" s="718"/>
    </row>
    <row r="35" spans="3:13" ht="12.75">
      <c r="C35" s="186"/>
      <c r="D35" s="756">
        <f>IF(AND('Taršos šaltiniai'!D44="",'Taršos šaltiniai'!F44=""),"",CONCATENATE('Taršos šaltiniai'!D44," ",'Taršos šaltiniai'!F44))</f>
      </c>
      <c r="E35" s="757"/>
      <c r="F35" s="709" t="s">
        <v>1599</v>
      </c>
      <c r="G35" s="709"/>
      <c r="H35" s="717" t="s">
        <v>1599</v>
      </c>
      <c r="I35" s="762"/>
      <c r="J35" s="718"/>
      <c r="K35" s="717" t="s">
        <v>1599</v>
      </c>
      <c r="L35" s="762"/>
      <c r="M35" s="718"/>
    </row>
    <row r="36" spans="3:14" ht="12.75">
      <c r="C36" s="186"/>
      <c r="D36" s="756">
        <f>IF(AND('Taršos šaltiniai'!D45="",'Taršos šaltiniai'!F45=""),"",CONCATENATE('Taršos šaltiniai'!D45," ",'Taršos šaltiniai'!F45))</f>
      </c>
      <c r="E36" s="757"/>
      <c r="F36" s="709" t="s">
        <v>1599</v>
      </c>
      <c r="G36" s="709"/>
      <c r="H36" s="717" t="s">
        <v>1599</v>
      </c>
      <c r="I36" s="762"/>
      <c r="J36" s="718"/>
      <c r="K36" s="717" t="s">
        <v>1599</v>
      </c>
      <c r="L36" s="762"/>
      <c r="M36" s="718"/>
      <c r="N36" s="81"/>
    </row>
    <row r="37" spans="3:15" ht="25.5" customHeight="1">
      <c r="C37" s="103"/>
      <c r="D37" s="720" t="str">
        <f>Translations!$B$186</f>
        <v>Jei reikia, įterpkite daugiau eilučių. Šiuo tikslu rekomenduojama nukopijuoti visą aukščiau esančią eilutę ir paspaudus dešinįjį pelės klavišą pasirinkti komandą „insert copied cells“. Jeigu naudosite komandą „insert line“, nėra garantijos, kad ji bus tinkamo formato.</v>
      </c>
      <c r="E37" s="774"/>
      <c r="F37" s="774"/>
      <c r="G37" s="774"/>
      <c r="H37" s="774"/>
      <c r="I37" s="774"/>
      <c r="J37" s="774"/>
      <c r="K37" s="774"/>
      <c r="L37" s="774"/>
      <c r="M37" s="774"/>
      <c r="N37" s="366"/>
      <c r="O37" s="98"/>
    </row>
    <row r="38" spans="3:15" ht="12.75" customHeight="1">
      <c r="C38" s="103"/>
      <c r="D38" s="775" t="str">
        <f>Translations!$B$972</f>
        <v>Tam, kad 4 dalies a ir b punktuose būtų nurodytas teisingas orlaivio tipas, C eilutės formulės turi būti pataisytos.</v>
      </c>
      <c r="E38" s="775"/>
      <c r="F38" s="775"/>
      <c r="G38" s="775"/>
      <c r="H38" s="775"/>
      <c r="I38" s="775"/>
      <c r="J38" s="775"/>
      <c r="K38" s="775"/>
      <c r="L38" s="775"/>
      <c r="M38" s="775"/>
      <c r="N38" s="366"/>
      <c r="O38" s="98"/>
    </row>
    <row r="39" spans="3:15" ht="12.75">
      <c r="C39" s="103"/>
      <c r="D39" s="722" t="str">
        <f>Translations!$B$187</f>
        <v>Tik labai didelių orlaivių parkų atveju turėtumėte pateikti šį sąrašą kaip atskirą šio failo lapą.</v>
      </c>
      <c r="E39" s="748"/>
      <c r="F39" s="748"/>
      <c r="G39" s="748"/>
      <c r="H39" s="748"/>
      <c r="I39" s="748"/>
      <c r="J39" s="748"/>
      <c r="K39" s="748"/>
      <c r="L39" s="748"/>
      <c r="M39" s="748"/>
      <c r="N39" s="367"/>
      <c r="O39" s="98"/>
    </row>
    <row r="40" spans="3:14" ht="12.75">
      <c r="C40" s="186"/>
      <c r="D40" s="116"/>
      <c r="E40" s="116"/>
      <c r="F40" s="116"/>
      <c r="G40" s="116"/>
      <c r="H40" s="116"/>
      <c r="I40" s="116"/>
      <c r="J40" s="116"/>
      <c r="K40" s="116"/>
      <c r="L40" s="116"/>
      <c r="M40" s="116"/>
      <c r="N40" s="191"/>
    </row>
    <row r="41" spans="2:14" ht="25.5" customHeight="1">
      <c r="B41" s="69"/>
      <c r="C41" s="193" t="s">
        <v>261</v>
      </c>
      <c r="D41" s="802" t="str">
        <f>Translations!$B$229</f>
        <v>Jei pasirinkta metodika (A metodas arba B metodas) taikoma ne visų tipų orlaiviams, prašome tai pagrįsti šiame langelyje.</v>
      </c>
      <c r="E41" s="802"/>
      <c r="F41" s="802"/>
      <c r="G41" s="802"/>
      <c r="H41" s="802"/>
      <c r="I41" s="802"/>
      <c r="J41" s="802"/>
      <c r="K41" s="802"/>
      <c r="L41" s="802"/>
      <c r="M41" s="802"/>
      <c r="N41" s="188"/>
    </row>
    <row r="42" spans="3:14" ht="12.75">
      <c r="C42" s="193"/>
      <c r="D42" s="187"/>
      <c r="E42" s="187"/>
      <c r="F42" s="187"/>
      <c r="G42" s="187"/>
      <c r="H42" s="187"/>
      <c r="I42" s="187"/>
      <c r="J42" s="187"/>
      <c r="K42" s="187"/>
      <c r="L42" s="187"/>
      <c r="M42" s="187"/>
      <c r="N42" s="187"/>
    </row>
    <row r="43" spans="2:14" ht="25.5" customHeight="1">
      <c r="B43" s="69"/>
      <c r="C43" s="186"/>
      <c r="D43" s="801"/>
      <c r="E43" s="801"/>
      <c r="F43" s="801"/>
      <c r="G43" s="801"/>
      <c r="H43" s="801"/>
      <c r="I43" s="801"/>
      <c r="J43" s="801"/>
      <c r="K43" s="801"/>
      <c r="L43" s="801"/>
      <c r="M43" s="801"/>
      <c r="N43" s="191"/>
    </row>
    <row r="44" spans="3:14" ht="12.75">
      <c r="C44" s="87"/>
      <c r="D44" s="187"/>
      <c r="E44" s="187"/>
      <c r="F44" s="187"/>
      <c r="G44" s="187"/>
      <c r="H44" s="187"/>
      <c r="I44" s="187"/>
      <c r="J44" s="187"/>
      <c r="K44" s="187"/>
      <c r="L44" s="187"/>
      <c r="M44" s="187"/>
      <c r="N44" s="187"/>
    </row>
    <row r="45" spans="1:15" s="197" customFormat="1" ht="12.75" customHeight="1">
      <c r="A45" s="196"/>
      <c r="B45" s="194"/>
      <c r="C45" s="195" t="s">
        <v>299</v>
      </c>
      <c r="D45" s="804" t="str">
        <f>Translations!$B$231</f>
        <v>Prašome pateikti informacijos apie tvarką, taikomą apibrėžiant papildomų orlaivių tipų apskaitos metodiką.</v>
      </c>
      <c r="E45" s="573"/>
      <c r="F45" s="573"/>
      <c r="G45" s="573"/>
      <c r="H45" s="573"/>
      <c r="I45" s="573"/>
      <c r="J45" s="573"/>
      <c r="K45" s="573"/>
      <c r="L45" s="573"/>
      <c r="M45" s="573"/>
      <c r="N45" s="369"/>
      <c r="O45" s="196"/>
    </row>
    <row r="46" spans="1:15" s="201" customFormat="1" ht="40.5" customHeight="1">
      <c r="A46" s="373"/>
      <c r="B46" s="198"/>
      <c r="C46" s="195"/>
      <c r="D46" s="712" t="str">
        <f>Translations!$B$973</f>
        <v>Nors šis stebėsenos planas apibrėžia orlaivio, jau esančio Jūsų parke tuo metu, kai stebėsenos planas pateikiamas kompetentingai institucijai, stebėsenos metodiką (žr. 4 dalies a ir b punktus), tačiau būtina nustatyta procedūra, užtikrinanti, kad visi kiti numatomi naudoti orlaiviai (pvz., išvardyti 4 dalies c ir d punktuose) taip pat bus tinkamai stebimi. Toliau nurodyti punktai turėtų užtikrinti, kad būtų apibrėžta kiekvienam eksploatuojamo orlaivio tipui taikytina stebėsenos metodika.</v>
      </c>
      <c r="E46" s="713"/>
      <c r="F46" s="713"/>
      <c r="G46" s="713"/>
      <c r="H46" s="713"/>
      <c r="I46" s="713"/>
      <c r="J46" s="713"/>
      <c r="K46" s="713"/>
      <c r="L46" s="713"/>
      <c r="M46" s="713"/>
      <c r="N46" s="199"/>
      <c r="O46" s="200"/>
    </row>
    <row r="47" spans="1:15" s="201" customFormat="1" ht="12.75" customHeight="1">
      <c r="A47" s="373"/>
      <c r="C47" s="202"/>
      <c r="D47" s="700" t="str">
        <f>Translations!$B$194</f>
        <v>Procedūros pavadinimas</v>
      </c>
      <c r="E47" s="800"/>
      <c r="F47" s="803"/>
      <c r="G47" s="803"/>
      <c r="H47" s="803"/>
      <c r="I47" s="803"/>
      <c r="J47" s="803"/>
      <c r="K47" s="803"/>
      <c r="L47" s="803"/>
      <c r="M47" s="803"/>
      <c r="N47" s="178"/>
      <c r="O47" s="203"/>
    </row>
    <row r="48" spans="1:15" s="201" customFormat="1" ht="12.75" customHeight="1">
      <c r="A48" s="373"/>
      <c r="C48" s="202"/>
      <c r="D48" s="700" t="str">
        <f>Translations!$B$195</f>
        <v>Procedūros nuoroda</v>
      </c>
      <c r="E48" s="800"/>
      <c r="F48" s="803"/>
      <c r="G48" s="803"/>
      <c r="H48" s="803"/>
      <c r="I48" s="803"/>
      <c r="J48" s="803"/>
      <c r="K48" s="803"/>
      <c r="L48" s="803"/>
      <c r="M48" s="803"/>
      <c r="N48" s="178"/>
      <c r="O48" s="203"/>
    </row>
    <row r="49" spans="1:15" s="201" customFormat="1" ht="38.25" customHeight="1">
      <c r="A49" s="373"/>
      <c r="B49" s="204"/>
      <c r="C49" s="202"/>
      <c r="D49" s="700" t="str">
        <f>Translations!$B$197</f>
        <v>Trumpas procedūros aprašymas</v>
      </c>
      <c r="E49" s="800"/>
      <c r="F49" s="803"/>
      <c r="G49" s="803"/>
      <c r="H49" s="803"/>
      <c r="I49" s="803"/>
      <c r="J49" s="803"/>
      <c r="K49" s="803"/>
      <c r="L49" s="803"/>
      <c r="M49" s="803"/>
      <c r="N49" s="178"/>
      <c r="O49" s="203"/>
    </row>
    <row r="50" spans="1:15" s="201" customFormat="1" ht="25.5" customHeight="1">
      <c r="A50" s="373"/>
      <c r="B50" s="204"/>
      <c r="C50" s="202"/>
      <c r="D50" s="700" t="str">
        <f>Translations!$B$198</f>
        <v>Postas ar departamentas, atsakingas už duomenų tvarkymą</v>
      </c>
      <c r="E50" s="800"/>
      <c r="F50" s="803"/>
      <c r="G50" s="803"/>
      <c r="H50" s="803"/>
      <c r="I50" s="803"/>
      <c r="J50" s="803"/>
      <c r="K50" s="803"/>
      <c r="L50" s="803"/>
      <c r="M50" s="803"/>
      <c r="N50" s="178"/>
      <c r="O50" s="203"/>
    </row>
    <row r="51" spans="1:15" s="201" customFormat="1" ht="12.75" customHeight="1">
      <c r="A51" s="373"/>
      <c r="B51" s="204"/>
      <c r="C51" s="202"/>
      <c r="D51" s="700" t="str">
        <f>Translations!$B$199</f>
        <v>Vieta, kurioje laikomi įrašai</v>
      </c>
      <c r="E51" s="800"/>
      <c r="F51" s="803"/>
      <c r="G51" s="803"/>
      <c r="H51" s="803"/>
      <c r="I51" s="803"/>
      <c r="J51" s="803"/>
      <c r="K51" s="803"/>
      <c r="L51" s="803"/>
      <c r="M51" s="803"/>
      <c r="N51" s="178"/>
      <c r="O51" s="203"/>
    </row>
    <row r="52" spans="1:15" s="201" customFormat="1" ht="25.5" customHeight="1">
      <c r="A52" s="373"/>
      <c r="B52" s="204"/>
      <c r="C52" s="202"/>
      <c r="D52" s="700" t="str">
        <f>Translations!$B$233</f>
        <v>Naudojamos sistemos pavadinimas (kai taikytina)</v>
      </c>
      <c r="E52" s="800"/>
      <c r="F52" s="803"/>
      <c r="G52" s="803"/>
      <c r="H52" s="803"/>
      <c r="I52" s="803"/>
      <c r="J52" s="803"/>
      <c r="K52" s="803"/>
      <c r="L52" s="803"/>
      <c r="M52" s="803"/>
      <c r="N52" s="178"/>
      <c r="O52" s="203"/>
    </row>
    <row r="53" spans="2:15" ht="12.75">
      <c r="B53" s="69"/>
      <c r="C53" s="103"/>
      <c r="D53" s="651"/>
      <c r="E53" s="651"/>
      <c r="F53" s="651"/>
      <c r="G53" s="651"/>
      <c r="H53" s="651"/>
      <c r="I53" s="651"/>
      <c r="J53" s="122"/>
      <c r="K53" s="122"/>
      <c r="L53" s="122"/>
      <c r="M53" s="122"/>
      <c r="N53" s="122"/>
      <c r="O53" s="98"/>
    </row>
    <row r="54" spans="2:14" ht="25.5" customHeight="1">
      <c r="B54" s="69"/>
      <c r="C54" s="193" t="s">
        <v>263</v>
      </c>
      <c r="D54" s="770" t="str">
        <f>Translations!$B$234</f>
        <v>Į šią lentelę įrašykite informaciją apie sistemas ir procedūras, taikomas vykdant skrydžiui sunaudojamų degalų kiekio stebėseną (ir nuosavų, ir išsinuomotų orlaivių).</v>
      </c>
      <c r="E54" s="770"/>
      <c r="F54" s="770"/>
      <c r="G54" s="770"/>
      <c r="H54" s="770"/>
      <c r="I54" s="770"/>
      <c r="J54" s="770"/>
      <c r="K54" s="770"/>
      <c r="L54" s="770"/>
      <c r="M54" s="770"/>
      <c r="N54" s="205"/>
    </row>
    <row r="55" spans="2:13" ht="25.5" customHeight="1">
      <c r="B55" s="69"/>
      <c r="C55" s="87"/>
      <c r="D55" s="712" t="str">
        <f>Translations!$B$974</f>
        <v>Procedūroje turi būti nurodyti naudojami duomenų šaltiniai, laikas, kuomet atliekami degalų bako matavimai, matavimui naudojamos įrangos aprašymas (jei taikoma) ir informacijos užrašymo, susiradimo, perdavimo ir laikymo procedūros.</v>
      </c>
      <c r="E55" s="713"/>
      <c r="F55" s="713"/>
      <c r="G55" s="713"/>
      <c r="H55" s="713"/>
      <c r="I55" s="713"/>
      <c r="J55" s="713"/>
      <c r="K55" s="713"/>
      <c r="L55" s="713"/>
      <c r="M55" s="713"/>
    </row>
    <row r="56" spans="3:14" ht="12.75" customHeight="1">
      <c r="C56" s="153"/>
      <c r="D56" s="700" t="str">
        <f>Translations!$B$194</f>
        <v>Procedūros pavadinimas</v>
      </c>
      <c r="E56" s="701"/>
      <c r="F56" s="754"/>
      <c r="G56" s="755"/>
      <c r="H56" s="755"/>
      <c r="I56" s="755"/>
      <c r="J56" s="755"/>
      <c r="K56" s="755"/>
      <c r="L56" s="744"/>
      <c r="M56" s="665"/>
      <c r="N56" s="158"/>
    </row>
    <row r="57" spans="3:14" ht="12.75" customHeight="1">
      <c r="C57" s="153"/>
      <c r="D57" s="700" t="str">
        <f>Translations!$B$195</f>
        <v>Procedūros nuoroda</v>
      </c>
      <c r="E57" s="701"/>
      <c r="F57" s="754"/>
      <c r="G57" s="755"/>
      <c r="H57" s="755"/>
      <c r="I57" s="755"/>
      <c r="J57" s="755"/>
      <c r="K57" s="755"/>
      <c r="L57" s="744"/>
      <c r="M57" s="665"/>
      <c r="N57" s="158"/>
    </row>
    <row r="58" spans="2:14" ht="38.25" customHeight="1">
      <c r="B58" s="69"/>
      <c r="C58" s="153"/>
      <c r="D58" s="700" t="str">
        <f>Translations!$B$197</f>
        <v>Trumpas procedūros aprašymas</v>
      </c>
      <c r="E58" s="701"/>
      <c r="F58" s="754"/>
      <c r="G58" s="755"/>
      <c r="H58" s="755"/>
      <c r="I58" s="755"/>
      <c r="J58" s="755"/>
      <c r="K58" s="755"/>
      <c r="L58" s="664"/>
      <c r="M58" s="776"/>
      <c r="N58" s="158"/>
    </row>
    <row r="59" spans="2:14" ht="22.5" customHeight="1">
      <c r="B59" s="69"/>
      <c r="C59" s="153"/>
      <c r="D59" s="700" t="str">
        <f>Translations!$B$198</f>
        <v>Postas ar departamentas, atsakingas už duomenų tvarkymą</v>
      </c>
      <c r="E59" s="701"/>
      <c r="F59" s="754"/>
      <c r="G59" s="755"/>
      <c r="H59" s="755"/>
      <c r="I59" s="755"/>
      <c r="J59" s="755"/>
      <c r="K59" s="755"/>
      <c r="L59" s="744"/>
      <c r="M59" s="665"/>
      <c r="N59" s="158"/>
    </row>
    <row r="60" spans="2:14" ht="12.75" customHeight="1">
      <c r="B60" s="69"/>
      <c r="C60" s="153"/>
      <c r="D60" s="700" t="str">
        <f>Translations!$B$199</f>
        <v>Vieta, kurioje laikomi įrašai</v>
      </c>
      <c r="E60" s="701"/>
      <c r="F60" s="754"/>
      <c r="G60" s="755"/>
      <c r="H60" s="755"/>
      <c r="I60" s="755"/>
      <c r="J60" s="755"/>
      <c r="K60" s="755"/>
      <c r="L60" s="744"/>
      <c r="M60" s="665"/>
      <c r="N60" s="158"/>
    </row>
    <row r="61" spans="2:14" ht="25.5" customHeight="1">
      <c r="B61" s="69"/>
      <c r="C61" s="153"/>
      <c r="D61" s="700" t="str">
        <f>Translations!$B$233</f>
        <v>Naudojamos sistemos pavadinimas (kai taikytina)</v>
      </c>
      <c r="E61" s="701"/>
      <c r="F61" s="754"/>
      <c r="G61" s="755"/>
      <c r="H61" s="755"/>
      <c r="I61" s="755"/>
      <c r="J61" s="755"/>
      <c r="K61" s="755"/>
      <c r="L61" s="744"/>
      <c r="M61" s="665"/>
      <c r="N61" s="158"/>
    </row>
    <row r="62" spans="3:13" ht="12.75">
      <c r="C62" s="87"/>
      <c r="D62" s="154"/>
      <c r="E62" s="154"/>
      <c r="F62" s="155"/>
      <c r="G62" s="155"/>
      <c r="H62" s="155"/>
      <c r="I62" s="155"/>
      <c r="J62" s="155"/>
      <c r="K62" s="155"/>
      <c r="L62" s="155"/>
      <c r="M62" s="155"/>
    </row>
    <row r="63" spans="3:14" ht="12.75" customHeight="1">
      <c r="C63" s="193" t="s">
        <v>668</v>
      </c>
      <c r="D63" s="547" t="str">
        <f>Translations!$B$975</f>
        <v>Nurodykite pagrindinį metodą, naudojamą nustatyti įpilamų degalų ir cisternose esančių degalų tankiui kiekvieno orlaivio tipo atveju.</v>
      </c>
      <c r="E63" s="547"/>
      <c r="F63" s="547"/>
      <c r="G63" s="547"/>
      <c r="H63" s="547"/>
      <c r="I63" s="547"/>
      <c r="J63" s="547"/>
      <c r="K63" s="547"/>
      <c r="L63" s="547"/>
      <c r="M63" s="547"/>
      <c r="N63" s="88"/>
    </row>
    <row r="64" spans="2:14" ht="12.75" customHeight="1">
      <c r="B64" s="69"/>
      <c r="C64" s="193"/>
      <c r="D64" s="712" t="str">
        <f>Translations!$B$976</f>
        <v>Orlaivio naudotojas turėtų naudoti degalų tankį, kuris naudojamas eksploatavimo ir saugos sumetimais. Tai gali būti faktinė arba standartinė vertė 0,8 kg/l.</v>
      </c>
      <c r="E64" s="713"/>
      <c r="F64" s="713"/>
      <c r="G64" s="713"/>
      <c r="H64" s="713"/>
      <c r="I64" s="713"/>
      <c r="J64" s="713"/>
      <c r="K64" s="713"/>
      <c r="L64" s="713"/>
      <c r="M64" s="713"/>
      <c r="N64" s="162"/>
    </row>
    <row r="65" spans="2:14" ht="4.5" customHeight="1">
      <c r="B65" s="69"/>
      <c r="C65" s="186"/>
      <c r="D65" s="412"/>
      <c r="E65" s="421"/>
      <c r="F65" s="421"/>
      <c r="G65" s="421"/>
      <c r="H65" s="421"/>
      <c r="I65" s="421"/>
      <c r="J65" s="421"/>
      <c r="K65" s="421"/>
      <c r="L65" s="421"/>
      <c r="M65" s="421"/>
      <c r="N65" s="190"/>
    </row>
    <row r="66" spans="3:14" ht="12.75">
      <c r="C66" s="193" t="s">
        <v>1166</v>
      </c>
      <c r="D66" s="763" t="str">
        <f>Translations!$B$970</f>
        <v>Orlaivių tipai iš 4 dalies a punkto</v>
      </c>
      <c r="E66" s="764"/>
      <c r="F66" s="764"/>
      <c r="G66" s="764"/>
      <c r="H66" s="764"/>
      <c r="I66" s="764"/>
      <c r="J66" s="764"/>
      <c r="K66" s="764"/>
      <c r="L66" s="764"/>
      <c r="M66" s="764"/>
      <c r="N66" s="191"/>
    </row>
    <row r="67" spans="2:15" ht="38.25" customHeight="1">
      <c r="B67" s="69"/>
      <c r="C67" s="193"/>
      <c r="D67" s="746" t="str">
        <f>Translations!$B$238</f>
        <v>Bendras orlaivio tipas (ICAO orlaivio tipo žymuo) ir potipis</v>
      </c>
      <c r="E67" s="747"/>
      <c r="F67" s="765" t="str">
        <f>Translations!$B$239</f>
        <v>Metodas, kuriuo nustatoma faktinė įpilamų degalų tankio vertė</v>
      </c>
      <c r="G67" s="765"/>
      <c r="H67" s="765" t="str">
        <f>Translations!$B$240</f>
        <v>Metodas, kuriuo nustatoma bakuose esančių degalų tankio vertė</v>
      </c>
      <c r="I67" s="765"/>
      <c r="J67" s="794" t="str">
        <f>Translations!$B$241</f>
        <v>Standartinės vertės naudojimo pagrindimas, jei išmatuoti neįmanoma, ir kitos pastabos</v>
      </c>
      <c r="K67" s="795"/>
      <c r="L67" s="795"/>
      <c r="M67" s="796"/>
      <c r="N67" s="206"/>
      <c r="O67" s="207" t="s">
        <v>1205</v>
      </c>
    </row>
    <row r="68" spans="3:15" ht="12.75">
      <c r="C68" s="193"/>
      <c r="D68" s="756">
        <f>IF(AND('Taršos šaltiniai'!D18="",'Taršos šaltiniai'!F18=""),"",CONCATENATE('Taršos šaltiniai'!D18," ",'Taršos šaltiniai'!F18))</f>
      </c>
      <c r="E68" s="757"/>
      <c r="F68" s="717" t="s">
        <v>1599</v>
      </c>
      <c r="G68" s="718"/>
      <c r="H68" s="717" t="s">
        <v>1599</v>
      </c>
      <c r="I68" s="718"/>
      <c r="J68" s="754"/>
      <c r="K68" s="755"/>
      <c r="L68" s="755"/>
      <c r="M68" s="758"/>
      <c r="N68" s="179"/>
      <c r="O68" s="208" t="b">
        <f aca="true" t="shared" si="0" ref="O68:O77">OR(AND(NOT(ISBLANK(F68)),F68=INDEX(DensMethod,4)),AND(NOT(ISBLANK(H68)),H68=INDEX(DensMethod,4)))</f>
        <v>0</v>
      </c>
    </row>
    <row r="69" spans="3:15" ht="12.75">
      <c r="C69" s="193"/>
      <c r="D69" s="756">
        <f>IF(AND('Taršos šaltiniai'!D19="",'Taršos šaltiniai'!F19=""),"",CONCATENATE('Taršos šaltiniai'!D19," ",'Taršos šaltiniai'!F19))</f>
      </c>
      <c r="E69" s="757"/>
      <c r="F69" s="717" t="s">
        <v>1599</v>
      </c>
      <c r="G69" s="718"/>
      <c r="H69" s="717" t="s">
        <v>1599</v>
      </c>
      <c r="I69" s="718"/>
      <c r="J69" s="754"/>
      <c r="K69" s="755"/>
      <c r="L69" s="755"/>
      <c r="M69" s="758"/>
      <c r="N69" s="179"/>
      <c r="O69" s="208" t="b">
        <f t="shared" si="0"/>
        <v>0</v>
      </c>
    </row>
    <row r="70" spans="3:15" ht="12.75">
      <c r="C70" s="193"/>
      <c r="D70" s="756">
        <f>IF(AND('Taršos šaltiniai'!D20="",'Taršos šaltiniai'!F20=""),"",CONCATENATE('Taršos šaltiniai'!D20," ",'Taršos šaltiniai'!F20))</f>
      </c>
      <c r="E70" s="757"/>
      <c r="F70" s="717" t="s">
        <v>1599</v>
      </c>
      <c r="G70" s="718"/>
      <c r="H70" s="717" t="s">
        <v>1599</v>
      </c>
      <c r="I70" s="718"/>
      <c r="J70" s="754"/>
      <c r="K70" s="755"/>
      <c r="L70" s="755"/>
      <c r="M70" s="758"/>
      <c r="N70" s="179"/>
      <c r="O70" s="208" t="b">
        <f t="shared" si="0"/>
        <v>0</v>
      </c>
    </row>
    <row r="71" spans="3:15" ht="12.75">
      <c r="C71" s="193"/>
      <c r="D71" s="756">
        <f>IF(AND('Taršos šaltiniai'!D21="",'Taršos šaltiniai'!F21=""),"",CONCATENATE('Taršos šaltiniai'!D21," ",'Taršos šaltiniai'!F21))</f>
      </c>
      <c r="E71" s="757"/>
      <c r="F71" s="717" t="s">
        <v>1599</v>
      </c>
      <c r="G71" s="718"/>
      <c r="H71" s="717" t="s">
        <v>1599</v>
      </c>
      <c r="I71" s="718"/>
      <c r="J71" s="754"/>
      <c r="K71" s="755"/>
      <c r="L71" s="755"/>
      <c r="M71" s="758"/>
      <c r="N71" s="179"/>
      <c r="O71" s="208" t="b">
        <f t="shared" si="0"/>
        <v>0</v>
      </c>
    </row>
    <row r="72" spans="3:15" ht="12.75">
      <c r="C72" s="193"/>
      <c r="D72" s="756">
        <f>IF(AND('Taršos šaltiniai'!D22="",'Taršos šaltiniai'!F22=""),"",CONCATENATE('Taršos šaltiniai'!D22," ",'Taršos šaltiniai'!F22))</f>
      </c>
      <c r="E72" s="757"/>
      <c r="F72" s="717" t="s">
        <v>1599</v>
      </c>
      <c r="G72" s="718"/>
      <c r="H72" s="717" t="s">
        <v>1599</v>
      </c>
      <c r="I72" s="718"/>
      <c r="J72" s="754"/>
      <c r="K72" s="755"/>
      <c r="L72" s="755"/>
      <c r="M72" s="758"/>
      <c r="N72" s="179"/>
      <c r="O72" s="208" t="b">
        <f t="shared" si="0"/>
        <v>0</v>
      </c>
    </row>
    <row r="73" spans="3:15" ht="12.75">
      <c r="C73" s="193"/>
      <c r="D73" s="756">
        <f>IF(AND('Taršos šaltiniai'!D23="",'Taršos šaltiniai'!F23=""),"",CONCATENATE('Taršos šaltiniai'!D23," ",'Taršos šaltiniai'!F23))</f>
      </c>
      <c r="E73" s="757"/>
      <c r="F73" s="717" t="s">
        <v>1599</v>
      </c>
      <c r="G73" s="718"/>
      <c r="H73" s="717" t="s">
        <v>1599</v>
      </c>
      <c r="I73" s="718"/>
      <c r="J73" s="754"/>
      <c r="K73" s="755"/>
      <c r="L73" s="755"/>
      <c r="M73" s="758"/>
      <c r="N73" s="179"/>
      <c r="O73" s="208" t="b">
        <f t="shared" si="0"/>
        <v>0</v>
      </c>
    </row>
    <row r="74" spans="3:15" ht="12.75">
      <c r="C74" s="193"/>
      <c r="D74" s="756">
        <f>IF(AND('Taršos šaltiniai'!D24="",'Taršos šaltiniai'!F24=""),"",CONCATENATE('Taršos šaltiniai'!D24," ",'Taršos šaltiniai'!F24))</f>
      </c>
      <c r="E74" s="757"/>
      <c r="F74" s="717" t="s">
        <v>1599</v>
      </c>
      <c r="G74" s="718"/>
      <c r="H74" s="717" t="s">
        <v>1599</v>
      </c>
      <c r="I74" s="718"/>
      <c r="J74" s="754"/>
      <c r="K74" s="755"/>
      <c r="L74" s="755"/>
      <c r="M74" s="758"/>
      <c r="N74" s="179"/>
      <c r="O74" s="208" t="b">
        <f t="shared" si="0"/>
        <v>0</v>
      </c>
    </row>
    <row r="75" spans="3:15" ht="12.75">
      <c r="C75" s="193"/>
      <c r="D75" s="756">
        <f>IF(AND('Taršos šaltiniai'!D25="",'Taršos šaltiniai'!F25=""),"",CONCATENATE('Taršos šaltiniai'!D25," ",'Taršos šaltiniai'!F25))</f>
      </c>
      <c r="E75" s="757"/>
      <c r="F75" s="717" t="s">
        <v>1599</v>
      </c>
      <c r="G75" s="718"/>
      <c r="H75" s="717" t="s">
        <v>1599</v>
      </c>
      <c r="I75" s="718"/>
      <c r="J75" s="754"/>
      <c r="K75" s="755"/>
      <c r="L75" s="755"/>
      <c r="M75" s="758"/>
      <c r="N75" s="179"/>
      <c r="O75" s="208" t="b">
        <f t="shared" si="0"/>
        <v>0</v>
      </c>
    </row>
    <row r="76" spans="3:15" ht="12.75">
      <c r="C76" s="193"/>
      <c r="D76" s="756">
        <f>IF(AND('Taršos šaltiniai'!D26="",'Taršos šaltiniai'!F26=""),"",CONCATENATE('Taršos šaltiniai'!D26," ",'Taršos šaltiniai'!F26))</f>
      </c>
      <c r="E76" s="757"/>
      <c r="F76" s="717" t="s">
        <v>1599</v>
      </c>
      <c r="G76" s="718"/>
      <c r="H76" s="717" t="s">
        <v>1599</v>
      </c>
      <c r="I76" s="718"/>
      <c r="J76" s="754"/>
      <c r="K76" s="755"/>
      <c r="L76" s="755"/>
      <c r="M76" s="758"/>
      <c r="N76" s="179"/>
      <c r="O76" s="208" t="b">
        <f t="shared" si="0"/>
        <v>0</v>
      </c>
    </row>
    <row r="77" spans="3:15" ht="12.75">
      <c r="C77" s="193"/>
      <c r="D77" s="756">
        <f>IF(AND('Taršos šaltiniai'!D27="",'Taršos šaltiniai'!F27=""),"",CONCATENATE('Taršos šaltiniai'!D27," ",'Taršos šaltiniai'!F27))</f>
      </c>
      <c r="E77" s="757"/>
      <c r="F77" s="717" t="s">
        <v>1599</v>
      </c>
      <c r="G77" s="718"/>
      <c r="H77" s="717" t="s">
        <v>1599</v>
      </c>
      <c r="I77" s="718"/>
      <c r="J77" s="754"/>
      <c r="K77" s="755"/>
      <c r="L77" s="755"/>
      <c r="M77" s="758"/>
      <c r="N77" s="179"/>
      <c r="O77" s="208" t="b">
        <f t="shared" si="0"/>
        <v>0</v>
      </c>
    </row>
    <row r="78" spans="2:14" ht="4.5" customHeight="1">
      <c r="B78" s="69"/>
      <c r="C78" s="186"/>
      <c r="D78" s="412"/>
      <c r="E78" s="421"/>
      <c r="F78" s="421"/>
      <c r="G78" s="421"/>
      <c r="H78" s="421"/>
      <c r="I78" s="421"/>
      <c r="J78" s="421"/>
      <c r="K78" s="421"/>
      <c r="L78" s="421"/>
      <c r="M78" s="421"/>
      <c r="N78" s="190"/>
    </row>
    <row r="79" spans="3:14" ht="12.75">
      <c r="C79" s="193" t="s">
        <v>1167</v>
      </c>
      <c r="D79" s="763" t="str">
        <f>Translations!$B$971</f>
        <v>Orlaivių tipai iš 4 dalies b punkto</v>
      </c>
      <c r="E79" s="764"/>
      <c r="F79" s="764"/>
      <c r="G79" s="764"/>
      <c r="H79" s="764"/>
      <c r="I79" s="764"/>
      <c r="J79" s="764"/>
      <c r="K79" s="764"/>
      <c r="L79" s="764"/>
      <c r="M79" s="764"/>
      <c r="N79" s="191"/>
    </row>
    <row r="80" spans="2:15" ht="38.25" customHeight="1">
      <c r="B80" s="69"/>
      <c r="C80" s="193"/>
      <c r="D80" s="746" t="str">
        <f>Translations!$B$238</f>
        <v>Bendras orlaivio tipas (ICAO orlaivio tipo žymuo) ir potipis</v>
      </c>
      <c r="E80" s="747"/>
      <c r="F80" s="765" t="str">
        <f>Translations!$B$239</f>
        <v>Metodas, kuriuo nustatoma faktinė įpilamų degalų tankio vertė</v>
      </c>
      <c r="G80" s="765"/>
      <c r="H80" s="765" t="str">
        <f>Translations!$B$240</f>
        <v>Metodas, kuriuo nustatoma bakuose esančių degalų tankio vertė</v>
      </c>
      <c r="I80" s="765"/>
      <c r="J80" s="794" t="str">
        <f>Translations!$B$241</f>
        <v>Standartinės vertės naudojimo pagrindimas, jei išmatuoti neįmanoma, ir kitos pastabos</v>
      </c>
      <c r="K80" s="795"/>
      <c r="L80" s="795"/>
      <c r="M80" s="796"/>
      <c r="N80" s="206"/>
      <c r="O80" s="207" t="s">
        <v>1205</v>
      </c>
    </row>
    <row r="81" spans="3:15" ht="12.75">
      <c r="C81" s="193"/>
      <c r="D81" s="756">
        <f>IF(AND('Taršos šaltiniai'!D36="",'Taršos šaltiniai'!F36=""),"",CONCATENATE('Taršos šaltiniai'!D36," ",'Taršos šaltiniai'!F36))</f>
      </c>
      <c r="E81" s="757"/>
      <c r="F81" s="717" t="s">
        <v>1599</v>
      </c>
      <c r="G81" s="718"/>
      <c r="H81" s="717" t="s">
        <v>1599</v>
      </c>
      <c r="I81" s="718"/>
      <c r="J81" s="754"/>
      <c r="K81" s="755"/>
      <c r="L81" s="755"/>
      <c r="M81" s="758"/>
      <c r="N81" s="179"/>
      <c r="O81" s="208" t="b">
        <f aca="true" t="shared" si="1" ref="O81:O90">OR(AND(NOT(ISBLANK(F81)),F81=INDEX(DensMethod,4)),AND(NOT(ISBLANK(H81)),H81=INDEX(DensMethod,4)))</f>
        <v>0</v>
      </c>
    </row>
    <row r="82" spans="3:15" ht="12.75">
      <c r="C82" s="193"/>
      <c r="D82" s="756">
        <f>IF(AND('Taršos šaltiniai'!D37="",'Taršos šaltiniai'!F37=""),"",CONCATENATE('Taršos šaltiniai'!D37," ",'Taršos šaltiniai'!F37))</f>
      </c>
      <c r="E82" s="757"/>
      <c r="F82" s="717" t="s">
        <v>1599</v>
      </c>
      <c r="G82" s="718"/>
      <c r="H82" s="717" t="s">
        <v>1599</v>
      </c>
      <c r="I82" s="718"/>
      <c r="J82" s="754"/>
      <c r="K82" s="755"/>
      <c r="L82" s="755"/>
      <c r="M82" s="758"/>
      <c r="N82" s="179"/>
      <c r="O82" s="208" t="b">
        <f t="shared" si="1"/>
        <v>0</v>
      </c>
    </row>
    <row r="83" spans="3:15" ht="12.75">
      <c r="C83" s="193"/>
      <c r="D83" s="756">
        <f>IF(AND('Taršos šaltiniai'!D38="",'Taršos šaltiniai'!F38=""),"",CONCATENATE('Taršos šaltiniai'!D38," ",'Taršos šaltiniai'!F38))</f>
      </c>
      <c r="E83" s="757"/>
      <c r="F83" s="717" t="s">
        <v>1599</v>
      </c>
      <c r="G83" s="718"/>
      <c r="H83" s="717" t="s">
        <v>1599</v>
      </c>
      <c r="I83" s="718"/>
      <c r="J83" s="754"/>
      <c r="K83" s="755"/>
      <c r="L83" s="755"/>
      <c r="M83" s="758"/>
      <c r="N83" s="179"/>
      <c r="O83" s="208" t="b">
        <f t="shared" si="1"/>
        <v>0</v>
      </c>
    </row>
    <row r="84" spans="3:15" ht="12.75">
      <c r="C84" s="193"/>
      <c r="D84" s="756">
        <f>IF(AND('Taršos šaltiniai'!D39="",'Taršos šaltiniai'!F39=""),"",CONCATENATE('Taršos šaltiniai'!D39," ",'Taršos šaltiniai'!F39))</f>
      </c>
      <c r="E84" s="757"/>
      <c r="F84" s="717" t="s">
        <v>1599</v>
      </c>
      <c r="G84" s="718"/>
      <c r="H84" s="717" t="s">
        <v>1599</v>
      </c>
      <c r="I84" s="718"/>
      <c r="J84" s="754"/>
      <c r="K84" s="755"/>
      <c r="L84" s="755"/>
      <c r="M84" s="758"/>
      <c r="N84" s="179"/>
      <c r="O84" s="208" t="b">
        <f t="shared" si="1"/>
        <v>0</v>
      </c>
    </row>
    <row r="85" spans="3:15" ht="12.75">
      <c r="C85" s="193"/>
      <c r="D85" s="756">
        <f>IF(AND('Taršos šaltiniai'!D40="",'Taršos šaltiniai'!F40=""),"",CONCATENATE('Taršos šaltiniai'!D40," ",'Taršos šaltiniai'!F40))</f>
      </c>
      <c r="E85" s="757"/>
      <c r="F85" s="717" t="s">
        <v>1599</v>
      </c>
      <c r="G85" s="718"/>
      <c r="H85" s="717" t="s">
        <v>1599</v>
      </c>
      <c r="I85" s="718"/>
      <c r="J85" s="754"/>
      <c r="K85" s="755"/>
      <c r="L85" s="755"/>
      <c r="M85" s="758"/>
      <c r="N85" s="179"/>
      <c r="O85" s="208" t="b">
        <f t="shared" si="1"/>
        <v>0</v>
      </c>
    </row>
    <row r="86" spans="3:15" ht="12.75">
      <c r="C86" s="193"/>
      <c r="D86" s="756">
        <f>IF(AND('Taršos šaltiniai'!D41="",'Taršos šaltiniai'!F41=""),"",CONCATENATE('Taršos šaltiniai'!D41," ",'Taršos šaltiniai'!F41))</f>
      </c>
      <c r="E86" s="757"/>
      <c r="F86" s="717" t="s">
        <v>1599</v>
      </c>
      <c r="G86" s="718"/>
      <c r="H86" s="717" t="s">
        <v>1599</v>
      </c>
      <c r="I86" s="718"/>
      <c r="J86" s="754"/>
      <c r="K86" s="755"/>
      <c r="L86" s="755"/>
      <c r="M86" s="758"/>
      <c r="N86" s="179"/>
      <c r="O86" s="208" t="b">
        <f t="shared" si="1"/>
        <v>0</v>
      </c>
    </row>
    <row r="87" spans="3:15" ht="12.75">
      <c r="C87" s="193"/>
      <c r="D87" s="756">
        <f>IF(AND('Taršos šaltiniai'!D42="",'Taršos šaltiniai'!F42=""),"",CONCATENATE('Taršos šaltiniai'!D42," ",'Taršos šaltiniai'!F42))</f>
      </c>
      <c r="E87" s="757"/>
      <c r="F87" s="717" t="s">
        <v>1599</v>
      </c>
      <c r="G87" s="718"/>
      <c r="H87" s="717" t="s">
        <v>1599</v>
      </c>
      <c r="I87" s="718"/>
      <c r="J87" s="754"/>
      <c r="K87" s="755"/>
      <c r="L87" s="755"/>
      <c r="M87" s="758"/>
      <c r="N87" s="179"/>
      <c r="O87" s="208" t="b">
        <f t="shared" si="1"/>
        <v>0</v>
      </c>
    </row>
    <row r="88" spans="3:15" ht="12.75">
      <c r="C88" s="193"/>
      <c r="D88" s="756">
        <f>IF(AND('Taršos šaltiniai'!D43="",'Taršos šaltiniai'!F43=""),"",CONCATENATE('Taršos šaltiniai'!D43," ",'Taršos šaltiniai'!F43))</f>
      </c>
      <c r="E88" s="757"/>
      <c r="F88" s="717" t="s">
        <v>1599</v>
      </c>
      <c r="G88" s="718"/>
      <c r="H88" s="717" t="s">
        <v>1599</v>
      </c>
      <c r="I88" s="718"/>
      <c r="J88" s="754"/>
      <c r="K88" s="755"/>
      <c r="L88" s="755"/>
      <c r="M88" s="758"/>
      <c r="N88" s="179"/>
      <c r="O88" s="208" t="b">
        <f t="shared" si="1"/>
        <v>0</v>
      </c>
    </row>
    <row r="89" spans="3:15" ht="12.75">
      <c r="C89" s="193"/>
      <c r="D89" s="756">
        <f>IF(AND('Taršos šaltiniai'!D44="",'Taršos šaltiniai'!F44=""),"",CONCATENATE('Taršos šaltiniai'!D44," ",'Taršos šaltiniai'!F44))</f>
      </c>
      <c r="E89" s="757"/>
      <c r="F89" s="717" t="s">
        <v>1599</v>
      </c>
      <c r="G89" s="718"/>
      <c r="H89" s="717" t="s">
        <v>1599</v>
      </c>
      <c r="I89" s="718"/>
      <c r="J89" s="754"/>
      <c r="K89" s="755"/>
      <c r="L89" s="755"/>
      <c r="M89" s="758"/>
      <c r="N89" s="179"/>
      <c r="O89" s="208" t="b">
        <f t="shared" si="1"/>
        <v>0</v>
      </c>
    </row>
    <row r="90" spans="3:15" ht="12.75">
      <c r="C90" s="193"/>
      <c r="D90" s="756">
        <f>IF(AND('Taršos šaltiniai'!D45="",'Taršos šaltiniai'!F45=""),"",CONCATENATE('Taršos šaltiniai'!D45," ",'Taršos šaltiniai'!F45))</f>
      </c>
      <c r="E90" s="757"/>
      <c r="F90" s="717" t="s">
        <v>1599</v>
      </c>
      <c r="G90" s="718"/>
      <c r="H90" s="717" t="s">
        <v>1599</v>
      </c>
      <c r="I90" s="718"/>
      <c r="J90" s="754"/>
      <c r="K90" s="755"/>
      <c r="L90" s="755"/>
      <c r="M90" s="758"/>
      <c r="N90" s="179"/>
      <c r="O90" s="208" t="b">
        <f t="shared" si="1"/>
        <v>0</v>
      </c>
    </row>
    <row r="91" spans="3:15" ht="25.5" customHeight="1">
      <c r="C91" s="103"/>
      <c r="D91" s="720" t="str">
        <f>Translations!$B$186</f>
        <v>Jei reikia, įterpkite daugiau eilučių. Šiuo tikslu rekomenduojama nukopijuoti visą aukščiau esančią eilutę ir paspaudus dešinįjį pelės klavišą pasirinkti komandą „insert copied cells“. Jeigu naudosite komandą „insert line“, nėra garantijos, kad ji bus tinkamo formato.</v>
      </c>
      <c r="E91" s="774"/>
      <c r="F91" s="774"/>
      <c r="G91" s="774"/>
      <c r="H91" s="774"/>
      <c r="I91" s="774"/>
      <c r="J91" s="774"/>
      <c r="K91" s="774"/>
      <c r="L91" s="774"/>
      <c r="M91" s="774"/>
      <c r="N91" s="366"/>
      <c r="O91" s="98"/>
    </row>
    <row r="92" spans="3:15" ht="12.75" customHeight="1">
      <c r="C92" s="103"/>
      <c r="D92" s="775" t="str">
        <f>Translations!$B$838</f>
        <v>Po to turi būti pakoreguotos formulės C eilutėje, kad jos būtų susijusios su tinkamu orlaivio tipu pagal 4 skirsnio a punktą.</v>
      </c>
      <c r="E92" s="748"/>
      <c r="F92" s="748"/>
      <c r="G92" s="748"/>
      <c r="H92" s="748"/>
      <c r="I92" s="748"/>
      <c r="J92" s="748"/>
      <c r="K92" s="748"/>
      <c r="L92" s="748"/>
      <c r="M92" s="748"/>
      <c r="N92" s="366"/>
      <c r="O92" s="98"/>
    </row>
    <row r="93" spans="3:15" ht="12.75">
      <c r="C93" s="103"/>
      <c r="D93" s="722" t="str">
        <f>Translations!$B$187</f>
        <v>Tik labai didelių orlaivių parkų atveju turėtumėte pateikti šį sąrašą kaip atskirą šio failo lapą.</v>
      </c>
      <c r="E93" s="748"/>
      <c r="F93" s="748"/>
      <c r="G93" s="748"/>
      <c r="H93" s="748"/>
      <c r="I93" s="748"/>
      <c r="J93" s="748"/>
      <c r="K93" s="748"/>
      <c r="L93" s="748"/>
      <c r="M93" s="748"/>
      <c r="N93" s="367"/>
      <c r="O93" s="98"/>
    </row>
    <row r="94" spans="3:12" ht="12.75">
      <c r="C94" s="107"/>
      <c r="D94" s="209"/>
      <c r="E94" s="209"/>
      <c r="F94" s="209"/>
      <c r="G94" s="209"/>
      <c r="H94" s="209"/>
      <c r="I94" s="209"/>
      <c r="J94" s="209"/>
      <c r="K94" s="209"/>
      <c r="L94" s="209"/>
    </row>
    <row r="95" spans="2:14" ht="25.5" customHeight="1">
      <c r="B95" s="69"/>
      <c r="C95" s="193" t="s">
        <v>259</v>
      </c>
      <c r="D95" s="770" t="str">
        <f>Translations!$B$977</f>
        <v>Jei Jūsų atveju taikoma, prašome užpildyti šią lentelę ir pateikti informaciją apie procedūras, naudojamas  nustatyti įpilamų degalų ir cisternose esančių degalų tankiui, tiek nuosavybės teise priklausančiuose, tiek nuomojamuose orlaiviuose.</v>
      </c>
      <c r="E95" s="770"/>
      <c r="F95" s="770"/>
      <c r="G95" s="770"/>
      <c r="H95" s="770"/>
      <c r="I95" s="770"/>
      <c r="J95" s="770"/>
      <c r="K95" s="770"/>
      <c r="L95" s="770"/>
      <c r="M95" s="770"/>
      <c r="N95" s="205"/>
    </row>
    <row r="96" spans="2:13" ht="25.5" customHeight="1">
      <c r="B96" s="69"/>
      <c r="C96" s="87"/>
      <c r="D96" s="712" t="str">
        <f>Translations!$B$978</f>
        <v>Procedūroje turi būti nurodytas duomenų šaltinių (degalų tiekėjas,…) arba, jei taikoma, matavimo priemonių aprašymas. Be to, svarbu užtikrinti, kad naudojama tankio vertė būtų lygi vertei, naudojamai eksploatavimo ir saugos sumetimais.</v>
      </c>
      <c r="E96" s="713"/>
      <c r="F96" s="713"/>
      <c r="G96" s="713"/>
      <c r="H96" s="713"/>
      <c r="I96" s="713"/>
      <c r="J96" s="713"/>
      <c r="K96" s="713"/>
      <c r="L96" s="713"/>
      <c r="M96" s="713"/>
    </row>
    <row r="97" spans="3:14" ht="12.75">
      <c r="C97" s="153"/>
      <c r="D97" s="745" t="str">
        <f>Translations!$B$194</f>
        <v>Procedūros pavadinimas</v>
      </c>
      <c r="E97" s="745"/>
      <c r="F97" s="754"/>
      <c r="G97" s="755"/>
      <c r="H97" s="755"/>
      <c r="I97" s="755"/>
      <c r="J97" s="755"/>
      <c r="K97" s="755"/>
      <c r="L97" s="744"/>
      <c r="M97" s="665"/>
      <c r="N97" s="158"/>
    </row>
    <row r="98" spans="3:14" ht="12.75">
      <c r="C98" s="153"/>
      <c r="D98" s="745" t="str">
        <f>Translations!$B$195</f>
        <v>Procedūros nuoroda</v>
      </c>
      <c r="E98" s="745"/>
      <c r="F98" s="754"/>
      <c r="G98" s="755"/>
      <c r="H98" s="755"/>
      <c r="I98" s="755"/>
      <c r="J98" s="755"/>
      <c r="K98" s="755"/>
      <c r="L98" s="744"/>
      <c r="M98" s="665"/>
      <c r="N98" s="158"/>
    </row>
    <row r="99" spans="2:14" ht="25.5" customHeight="1">
      <c r="B99" s="69"/>
      <c r="C99" s="153"/>
      <c r="D99" s="745" t="str">
        <f>Translations!$B$197</f>
        <v>Trumpas procedūros aprašymas</v>
      </c>
      <c r="E99" s="745"/>
      <c r="F99" s="754"/>
      <c r="G99" s="755"/>
      <c r="H99" s="755"/>
      <c r="I99" s="755"/>
      <c r="J99" s="755"/>
      <c r="K99" s="755"/>
      <c r="L99" s="744"/>
      <c r="M99" s="665"/>
      <c r="N99" s="158"/>
    </row>
    <row r="100" spans="2:14" ht="21.75" customHeight="1">
      <c r="B100" s="69"/>
      <c r="C100" s="153"/>
      <c r="D100" s="745" t="str">
        <f>Translations!$B$198</f>
        <v>Postas ar departamentas, atsakingas už duomenų tvarkymą</v>
      </c>
      <c r="E100" s="745"/>
      <c r="F100" s="754"/>
      <c r="G100" s="755"/>
      <c r="H100" s="755"/>
      <c r="I100" s="755"/>
      <c r="J100" s="755"/>
      <c r="K100" s="755"/>
      <c r="L100" s="744"/>
      <c r="M100" s="665"/>
      <c r="N100" s="158"/>
    </row>
    <row r="101" spans="2:14" ht="12.75">
      <c r="B101" s="69"/>
      <c r="C101" s="153"/>
      <c r="D101" s="745" t="str">
        <f>Translations!$B$199</f>
        <v>Vieta, kurioje laikomi įrašai</v>
      </c>
      <c r="E101" s="745"/>
      <c r="F101" s="754"/>
      <c r="G101" s="755"/>
      <c r="H101" s="755"/>
      <c r="I101" s="755"/>
      <c r="J101" s="755"/>
      <c r="K101" s="755"/>
      <c r="L101" s="744"/>
      <c r="M101" s="665"/>
      <c r="N101" s="158"/>
    </row>
    <row r="102" spans="2:14" ht="25.5" customHeight="1">
      <c r="B102" s="69"/>
      <c r="C102" s="153"/>
      <c r="D102" s="745" t="str">
        <f>Translations!$B$233</f>
        <v>Naudojamos sistemos pavadinimas (kai taikytina)</v>
      </c>
      <c r="E102" s="745"/>
      <c r="F102" s="754"/>
      <c r="G102" s="755"/>
      <c r="H102" s="755"/>
      <c r="I102" s="755"/>
      <c r="J102" s="755"/>
      <c r="K102" s="755"/>
      <c r="L102" s="744"/>
      <c r="M102" s="665"/>
      <c r="N102" s="158"/>
    </row>
    <row r="103" spans="3:13" ht="12.75">
      <c r="C103" s="87"/>
      <c r="D103" s="154"/>
      <c r="E103" s="154"/>
      <c r="F103" s="155"/>
      <c r="G103" s="155"/>
      <c r="H103" s="155"/>
      <c r="I103" s="155"/>
      <c r="J103" s="155"/>
      <c r="K103" s="155"/>
      <c r="L103" s="155"/>
      <c r="M103" s="155"/>
    </row>
    <row r="104" spans="2:14" ht="25.5" customHeight="1">
      <c r="B104" s="69"/>
      <c r="C104" s="193" t="s">
        <v>567</v>
      </c>
      <c r="D104" s="547" t="str">
        <f>Translations!$B$245</f>
        <v>Jei taikytina, pateikite nukrypimų nuo bendros įpilamų degalų ar degalų bakuose bei tankio konkrečių aerodromų atveju nustatymo metodikos sąrašą.</v>
      </c>
      <c r="E104" s="547"/>
      <c r="F104" s="547"/>
      <c r="G104" s="547"/>
      <c r="H104" s="547"/>
      <c r="I104" s="547"/>
      <c r="J104" s="547"/>
      <c r="K104" s="547"/>
      <c r="L104" s="547"/>
      <c r="M104" s="547"/>
      <c r="N104" s="88"/>
    </row>
    <row r="105" spans="2:14" ht="38.25" customHeight="1">
      <c r="B105" s="69"/>
      <c r="C105" s="193"/>
      <c r="D105" s="771" t="str">
        <f>Translations!$B$246</f>
        <v>Prireikus dėl ypatingų aplinkybių, pavyzdžiui, jei degalų tiekėjai negali pateikti visų duomenų, kurių reikia taikant tam tikrą metodiką, pateikite nukrypimų nuo bendrų metodikų sąrašą, susijusį su konkrečiais aerodromais. Pavyzdžiui, jei konkretaus aerodromo degalų tiekėjas negali pateikti faktinių tankio duomenų, nurodykite siūlomą alternatyvų metodą. Prašome išvardykite aerodromus naudojant jų ICAO žymenį, juos atskirdami kabliataškiu.</v>
      </c>
      <c r="E105" s="771"/>
      <c r="F105" s="771"/>
      <c r="G105" s="771"/>
      <c r="H105" s="771"/>
      <c r="I105" s="771"/>
      <c r="J105" s="771"/>
      <c r="K105" s="771"/>
      <c r="L105" s="771"/>
      <c r="M105" s="771"/>
      <c r="N105" s="162"/>
    </row>
    <row r="106" spans="2:13" ht="25.5" customHeight="1">
      <c r="B106" s="69"/>
      <c r="D106" s="746" t="str">
        <f>Translations!$B$247</f>
        <v>Nukrypimo rūšis</v>
      </c>
      <c r="E106" s="747"/>
      <c r="F106" s="746" t="str">
        <f>Translations!$B$248</f>
        <v>Ypatingų aplinkybių pagrindimas</v>
      </c>
      <c r="G106" s="766"/>
      <c r="H106" s="766"/>
      <c r="I106" s="766"/>
      <c r="J106" s="747"/>
      <c r="K106" s="765" t="str">
        <f>Translations!$B$249</f>
        <v>Aerodromai, kuriems taikomas nukrypimas</v>
      </c>
      <c r="L106" s="765"/>
      <c r="M106" s="765"/>
    </row>
    <row r="107" spans="2:13" ht="12.75">
      <c r="B107" s="69"/>
      <c r="D107" s="749"/>
      <c r="E107" s="751"/>
      <c r="F107" s="749"/>
      <c r="G107" s="750"/>
      <c r="H107" s="750"/>
      <c r="I107" s="750"/>
      <c r="J107" s="751"/>
      <c r="K107" s="797"/>
      <c r="L107" s="797"/>
      <c r="M107" s="797"/>
    </row>
    <row r="108" spans="2:13" ht="12.75">
      <c r="B108" s="69"/>
      <c r="D108" s="749"/>
      <c r="E108" s="751"/>
      <c r="F108" s="749"/>
      <c r="G108" s="750"/>
      <c r="H108" s="750"/>
      <c r="I108" s="750"/>
      <c r="J108" s="751"/>
      <c r="K108" s="797"/>
      <c r="L108" s="797"/>
      <c r="M108" s="797"/>
    </row>
    <row r="109" spans="2:13" ht="12.75">
      <c r="B109" s="69"/>
      <c r="D109" s="749"/>
      <c r="E109" s="751"/>
      <c r="F109" s="749"/>
      <c r="G109" s="750"/>
      <c r="H109" s="750"/>
      <c r="I109" s="750"/>
      <c r="J109" s="751"/>
      <c r="K109" s="797"/>
      <c r="L109" s="797"/>
      <c r="M109" s="797"/>
    </row>
    <row r="110" spans="2:13" ht="12.75">
      <c r="B110" s="69"/>
      <c r="D110" s="749"/>
      <c r="E110" s="751"/>
      <c r="F110" s="749"/>
      <c r="G110" s="750"/>
      <c r="H110" s="750"/>
      <c r="I110" s="750"/>
      <c r="J110" s="751"/>
      <c r="K110" s="797"/>
      <c r="L110" s="797"/>
      <c r="M110" s="797"/>
    </row>
    <row r="111" spans="2:13" ht="12.75">
      <c r="B111" s="69"/>
      <c r="D111" s="749"/>
      <c r="E111" s="751"/>
      <c r="F111" s="749"/>
      <c r="G111" s="750"/>
      <c r="H111" s="750"/>
      <c r="I111" s="750"/>
      <c r="J111" s="751"/>
      <c r="K111" s="797"/>
      <c r="L111" s="797"/>
      <c r="M111" s="797"/>
    </row>
    <row r="112" spans="3:15" ht="25.5" customHeight="1">
      <c r="C112" s="103"/>
      <c r="D112" s="720" t="str">
        <f>Translations!$B$186</f>
        <v>Jei reikia, įterpkite daugiau eilučių. Šiuo tikslu rekomenduojama nukopijuoti visą aukščiau esančią eilutę ir paspaudus dešinįjį pelės klavišą pasirinkti komandą „insert copied cells“. Jeigu naudosite komandą „insert line“, nėra garantijos, kad ji bus tinkamo formato.</v>
      </c>
      <c r="E112" s="774"/>
      <c r="F112" s="774"/>
      <c r="G112" s="774"/>
      <c r="H112" s="774"/>
      <c r="I112" s="774"/>
      <c r="J112" s="774"/>
      <c r="K112" s="774"/>
      <c r="L112" s="774"/>
      <c r="M112" s="774"/>
      <c r="N112" s="366"/>
      <c r="O112" s="98"/>
    </row>
    <row r="113" spans="3:14" ht="12.75">
      <c r="C113" s="210"/>
      <c r="D113" s="109"/>
      <c r="E113" s="109"/>
      <c r="F113" s="109"/>
      <c r="G113" s="109"/>
      <c r="H113" s="109"/>
      <c r="I113" s="109"/>
      <c r="J113" s="109"/>
      <c r="K113" s="109"/>
      <c r="L113" s="109"/>
      <c r="M113" s="109"/>
      <c r="N113" s="86"/>
    </row>
    <row r="114" spans="3:13" ht="15.75" customHeight="1">
      <c r="C114" s="124">
        <v>8</v>
      </c>
      <c r="D114" s="670" t="str">
        <f>Translations!$B$12</f>
        <v>Išmetamųjų teršalų faktoriai</v>
      </c>
      <c r="E114" s="670"/>
      <c r="F114" s="670"/>
      <c r="G114" s="670"/>
      <c r="H114" s="670"/>
      <c r="I114" s="670"/>
      <c r="J114" s="670"/>
      <c r="K114" s="670"/>
      <c r="L114" s="670"/>
      <c r="M114" s="670"/>
    </row>
    <row r="116" spans="3:14" ht="26.25" customHeight="1">
      <c r="C116" s="134" t="s">
        <v>258</v>
      </c>
      <c r="D116" s="761" t="str">
        <f>Translations!$B$979</f>
        <v>Prašome patvirtinti, kad ES ATLPS sistemai komerciniams standartiniams aviaciniams degalams naudosite toliau pateiktus standartinius išmetamųjų teršalų faktorius </v>
      </c>
      <c r="E116" s="761"/>
      <c r="F116" s="761"/>
      <c r="G116" s="761"/>
      <c r="H116" s="761"/>
      <c r="I116" s="761"/>
      <c r="J116" s="761"/>
      <c r="K116" s="761"/>
      <c r="L116" s="761"/>
      <c r="M116" s="761"/>
      <c r="N116" s="205"/>
    </row>
    <row r="117" spans="3:14" ht="4.5" customHeight="1">
      <c r="C117" s="214"/>
      <c r="D117" s="214"/>
      <c r="E117" s="214"/>
      <c r="F117" s="214"/>
      <c r="G117" s="214"/>
      <c r="H117" s="214"/>
      <c r="I117" s="214"/>
      <c r="J117" s="214"/>
      <c r="K117" s="214"/>
      <c r="L117" s="214"/>
      <c r="M117" s="214"/>
      <c r="N117" s="214"/>
    </row>
    <row r="118" spans="3:14" ht="36.75" customHeight="1">
      <c r="C118" s="214"/>
      <c r="D118" s="765" t="str">
        <f>Translations!$B$289</f>
        <v>Aviacinių degalų rūšis</v>
      </c>
      <c r="E118" s="765"/>
      <c r="F118" s="765" t="str">
        <f>Translations!$B$980</f>
        <v>Numatytasis išmetamųjų teršalų faktorius (tonos CO2 / tonos degalų)</v>
      </c>
      <c r="G118" s="765"/>
      <c r="H118" s="192" t="str">
        <f>Translations!$B$291</f>
        <v>Patvirtinti</v>
      </c>
      <c r="I118" s="215"/>
      <c r="J118" s="214"/>
      <c r="K118" s="214"/>
      <c r="L118" s="214"/>
      <c r="M118" s="214"/>
      <c r="N118" s="214"/>
    </row>
    <row r="119" spans="3:14" ht="24" customHeight="1">
      <c r="C119" s="214"/>
      <c r="D119" s="767" t="str">
        <f>Translations!$B$273</f>
        <v>Reaktyvinis žibalas (Jet A1 arba Jet A)</v>
      </c>
      <c r="E119" s="768"/>
      <c r="F119" s="769">
        <v>3.15</v>
      </c>
      <c r="G119" s="769"/>
      <c r="H119" s="47" t="s">
        <v>1599</v>
      </c>
      <c r="I119" s="214"/>
      <c r="J119" s="214"/>
      <c r="K119" s="214"/>
      <c r="L119" s="214"/>
      <c r="M119" s="214"/>
      <c r="N119" s="214"/>
    </row>
    <row r="120" spans="3:14" ht="22.5">
      <c r="C120" s="214"/>
      <c r="D120" s="752" t="str">
        <f>Translations!$B$274</f>
        <v>Reaktyvinis benzinas (Jet B)</v>
      </c>
      <c r="E120" s="753"/>
      <c r="F120" s="759">
        <v>3.1</v>
      </c>
      <c r="G120" s="760"/>
      <c r="H120" s="47" t="s">
        <v>1599</v>
      </c>
      <c r="I120" s="214"/>
      <c r="J120" s="214"/>
      <c r="K120" s="214"/>
      <c r="L120" s="214"/>
      <c r="M120" s="214"/>
      <c r="N120" s="214"/>
    </row>
    <row r="121" spans="3:14" ht="22.5">
      <c r="C121" s="214"/>
      <c r="D121" s="752" t="str">
        <f>Translations!$B$275</f>
        <v>Aviacinis benzinas (AvGas)</v>
      </c>
      <c r="E121" s="753"/>
      <c r="F121" s="778">
        <v>3.1</v>
      </c>
      <c r="G121" s="778"/>
      <c r="H121" s="47" t="s">
        <v>1599</v>
      </c>
      <c r="I121" s="214"/>
      <c r="J121" s="214"/>
      <c r="K121" s="214"/>
      <c r="L121" s="214"/>
      <c r="M121" s="214"/>
      <c r="N121" s="214"/>
    </row>
    <row r="122" spans="3:14" ht="12.75">
      <c r="C122" s="210"/>
      <c r="D122" s="109"/>
      <c r="E122" s="109"/>
      <c r="F122" s="109"/>
      <c r="G122" s="109"/>
      <c r="H122" s="109"/>
      <c r="I122" s="109"/>
      <c r="J122" s="109"/>
      <c r="K122" s="109"/>
      <c r="L122" s="109"/>
      <c r="M122" s="109"/>
      <c r="N122" s="86"/>
    </row>
    <row r="123" spans="2:14" ht="4.5" customHeight="1">
      <c r="B123" s="387"/>
      <c r="C123" s="387"/>
      <c r="D123" s="387"/>
      <c r="E123" s="387"/>
      <c r="F123" s="387"/>
      <c r="G123" s="387"/>
      <c r="H123" s="387"/>
      <c r="I123" s="387"/>
      <c r="J123" s="387"/>
      <c r="K123" s="387"/>
      <c r="L123" s="387"/>
      <c r="M123" s="387"/>
      <c r="N123" s="387"/>
    </row>
    <row r="124" spans="2:14" ht="24.75" customHeight="1">
      <c r="B124" s="387"/>
      <c r="C124" s="134" t="s">
        <v>261</v>
      </c>
      <c r="D124" s="761" t="str">
        <f>Translations!$B$981</f>
        <v>Prašome patvirtinti, kad CORSIA sistemai komerciniams standartiniams aviaciniams degalams naudosite šiuos standartinius išmetamųjų teršalų faktorius</v>
      </c>
      <c r="E124" s="761"/>
      <c r="F124" s="761"/>
      <c r="G124" s="761"/>
      <c r="H124" s="761"/>
      <c r="I124" s="761"/>
      <c r="J124" s="761"/>
      <c r="K124" s="761"/>
      <c r="L124" s="761"/>
      <c r="M124" s="761"/>
      <c r="N124" s="387"/>
    </row>
    <row r="125" spans="2:14" ht="12.75">
      <c r="B125" s="387"/>
      <c r="C125" s="214"/>
      <c r="D125" s="214"/>
      <c r="E125" s="214"/>
      <c r="F125" s="214"/>
      <c r="G125" s="214"/>
      <c r="H125" s="214"/>
      <c r="I125" s="214"/>
      <c r="J125" s="214"/>
      <c r="K125" s="214"/>
      <c r="L125" s="214"/>
      <c r="M125" s="214"/>
      <c r="N125" s="387"/>
    </row>
    <row r="126" spans="2:14" ht="35.25" customHeight="1">
      <c r="B126" s="387"/>
      <c r="C126" s="214"/>
      <c r="D126" s="765" t="str">
        <f>Translations!$B$289</f>
        <v>Aviacinių degalų rūšis</v>
      </c>
      <c r="E126" s="765"/>
      <c r="F126" s="765" t="str">
        <f>Translations!$B$980</f>
        <v>Numatytasis išmetamųjų teršalų faktorius (tonos CO2 / tonos degalų)</v>
      </c>
      <c r="G126" s="765"/>
      <c r="H126" s="192" t="str">
        <f>Translations!$B$291</f>
        <v>Patvirtinti</v>
      </c>
      <c r="I126" s="215"/>
      <c r="J126" s="214"/>
      <c r="K126" s="214"/>
      <c r="L126" s="214"/>
      <c r="M126" s="214"/>
      <c r="N126" s="387"/>
    </row>
    <row r="127" spans="2:14" ht="24.75" customHeight="1">
      <c r="B127" s="387"/>
      <c r="C127" s="214"/>
      <c r="D127" s="767" t="str">
        <f>Translations!$B$273</f>
        <v>Reaktyvinis žibalas (Jet A1 arba Jet A)</v>
      </c>
      <c r="E127" s="768"/>
      <c r="F127" s="769">
        <v>3.16</v>
      </c>
      <c r="G127" s="769"/>
      <c r="H127" s="47" t="s">
        <v>1599</v>
      </c>
      <c r="I127" s="214"/>
      <c r="J127" s="214"/>
      <c r="K127" s="214"/>
      <c r="L127" s="214"/>
      <c r="M127" s="214"/>
      <c r="N127" s="387"/>
    </row>
    <row r="128" spans="2:14" ht="22.5">
      <c r="B128" s="387"/>
      <c r="C128" s="214"/>
      <c r="D128" s="752" t="str">
        <f>Translations!$B$274</f>
        <v>Reaktyvinis benzinas (Jet B)</v>
      </c>
      <c r="E128" s="753"/>
      <c r="F128" s="759">
        <v>3.1</v>
      </c>
      <c r="G128" s="760"/>
      <c r="H128" s="47" t="s">
        <v>1599</v>
      </c>
      <c r="I128" s="214"/>
      <c r="J128" s="214"/>
      <c r="K128" s="214"/>
      <c r="L128" s="214"/>
      <c r="M128" s="214"/>
      <c r="N128" s="387"/>
    </row>
    <row r="129" spans="2:14" ht="22.5">
      <c r="B129" s="387"/>
      <c r="C129" s="214"/>
      <c r="D129" s="752" t="str">
        <f>Translations!$B$275</f>
        <v>Aviacinis benzinas (AvGas)</v>
      </c>
      <c r="E129" s="753"/>
      <c r="F129" s="778">
        <v>3.1</v>
      </c>
      <c r="G129" s="778"/>
      <c r="H129" s="47" t="s">
        <v>1599</v>
      </c>
      <c r="I129" s="214"/>
      <c r="J129" s="214"/>
      <c r="K129" s="214"/>
      <c r="L129" s="214"/>
      <c r="M129" s="214"/>
      <c r="N129" s="387"/>
    </row>
    <row r="130" spans="2:14" ht="4.5" customHeight="1">
      <c r="B130" s="387"/>
      <c r="C130" s="387"/>
      <c r="D130" s="387"/>
      <c r="E130" s="387"/>
      <c r="F130" s="387"/>
      <c r="G130" s="387"/>
      <c r="H130" s="387"/>
      <c r="I130" s="387"/>
      <c r="J130" s="387"/>
      <c r="K130" s="387"/>
      <c r="L130" s="387"/>
      <c r="M130" s="387"/>
      <c r="N130" s="387"/>
    </row>
    <row r="131" spans="3:14" ht="12.75">
      <c r="C131" s="210"/>
      <c r="D131" s="109"/>
      <c r="E131" s="109"/>
      <c r="F131" s="109"/>
      <c r="G131" s="109"/>
      <c r="H131" s="109"/>
      <c r="I131" s="109"/>
      <c r="J131" s="109"/>
      <c r="K131" s="109"/>
      <c r="L131" s="109"/>
      <c r="M131" s="109"/>
      <c r="N131" s="86"/>
    </row>
    <row r="132" spans="3:14" ht="27" customHeight="1">
      <c r="C132" s="134" t="s">
        <v>299</v>
      </c>
      <c r="D132" s="761" t="str">
        <f>Translations!$B$292</f>
        <v>Jei taikytina, prašome apibūdinti tvarką, taikomą alternatyvių degalų (sukėliklių) išmetamųjų teršalų faktoriams, grynojo šilumingumo vertei ir biomasės kiekiui nustatyti.</v>
      </c>
      <c r="E132" s="761"/>
      <c r="F132" s="761"/>
      <c r="G132" s="761"/>
      <c r="H132" s="761"/>
      <c r="I132" s="761"/>
      <c r="J132" s="761"/>
      <c r="K132" s="761"/>
      <c r="L132" s="761"/>
      <c r="M132" s="761"/>
      <c r="N132" s="205"/>
    </row>
    <row r="133" spans="3:14" ht="35.25" customHeight="1">
      <c r="C133" s="214"/>
      <c r="D133" s="777" t="str">
        <f>Translations!$B$823</f>
        <v>Jei taikoma, tvarkos aprašyme turi būti nurodyta, kaip gaunami išmetamųjų teršalų faktoriai, grynojo šilumingumo vertės ir biomasės dalys, kurias turi patvirtinti kompetentinga institucija. Jie gali būti iš gaunami atliekant ėminių analizę, iš degalų pirkimo dokumentų, jei tai komercinis kuras, arba iš 53 straipsnyje Komisijos pateiktų gairių. Jei taikoma, ši procedūra turi apimti metodą, kaip įrodyti atitiktį tvarumo kriterijams.</v>
      </c>
      <c r="E133" s="777"/>
      <c r="F133" s="777"/>
      <c r="G133" s="777"/>
      <c r="H133" s="777"/>
      <c r="I133" s="777"/>
      <c r="J133" s="777"/>
      <c r="K133" s="777"/>
      <c r="L133" s="777"/>
      <c r="M133" s="777"/>
      <c r="N133" s="214"/>
    </row>
    <row r="134" spans="3:14" ht="12.75">
      <c r="C134" s="153"/>
      <c r="D134" s="745" t="str">
        <f>Translations!$B$194</f>
        <v>Procedūros pavadinimas</v>
      </c>
      <c r="E134" s="745"/>
      <c r="F134" s="754"/>
      <c r="G134" s="755"/>
      <c r="H134" s="755"/>
      <c r="I134" s="755"/>
      <c r="J134" s="755"/>
      <c r="K134" s="755"/>
      <c r="L134" s="755"/>
      <c r="M134" s="758"/>
      <c r="N134" s="158"/>
    </row>
    <row r="135" spans="3:14" ht="12.75">
      <c r="C135" s="153"/>
      <c r="D135" s="745" t="str">
        <f>Translations!$B$195</f>
        <v>Procedūros nuoroda</v>
      </c>
      <c r="E135" s="745"/>
      <c r="F135" s="754"/>
      <c r="G135" s="755"/>
      <c r="H135" s="755"/>
      <c r="I135" s="755"/>
      <c r="J135" s="755"/>
      <c r="K135" s="755"/>
      <c r="L135" s="755"/>
      <c r="M135" s="758"/>
      <c r="N135" s="158"/>
    </row>
    <row r="136" spans="2:14" ht="38.25" customHeight="1">
      <c r="B136" s="69"/>
      <c r="C136" s="153"/>
      <c r="D136" s="745" t="str">
        <f>Translations!$B$197</f>
        <v>Trumpas procedūros aprašymas</v>
      </c>
      <c r="E136" s="745"/>
      <c r="F136" s="754"/>
      <c r="G136" s="755"/>
      <c r="H136" s="755"/>
      <c r="I136" s="755"/>
      <c r="J136" s="755"/>
      <c r="K136" s="755"/>
      <c r="L136" s="755"/>
      <c r="M136" s="758"/>
      <c r="N136" s="158"/>
    </row>
    <row r="137" spans="2:14" ht="21.75" customHeight="1">
      <c r="B137" s="69"/>
      <c r="C137" s="153"/>
      <c r="D137" s="745" t="str">
        <f>Translations!$B$198</f>
        <v>Postas ar departamentas, atsakingas už duomenų tvarkymą</v>
      </c>
      <c r="E137" s="745"/>
      <c r="F137" s="754"/>
      <c r="G137" s="755"/>
      <c r="H137" s="755"/>
      <c r="I137" s="755"/>
      <c r="J137" s="755"/>
      <c r="K137" s="755"/>
      <c r="L137" s="755"/>
      <c r="M137" s="758"/>
      <c r="N137" s="158"/>
    </row>
    <row r="138" spans="2:14" ht="12.75">
      <c r="B138" s="69"/>
      <c r="C138" s="153"/>
      <c r="D138" s="745" t="str">
        <f>Translations!$B$199</f>
        <v>Vieta, kurioje laikomi įrašai</v>
      </c>
      <c r="E138" s="745"/>
      <c r="F138" s="754"/>
      <c r="G138" s="755"/>
      <c r="H138" s="755"/>
      <c r="I138" s="755"/>
      <c r="J138" s="755"/>
      <c r="K138" s="755"/>
      <c r="L138" s="755"/>
      <c r="M138" s="758"/>
      <c r="N138" s="158"/>
    </row>
    <row r="139" spans="2:14" ht="25.5" customHeight="1">
      <c r="B139" s="69"/>
      <c r="C139" s="153"/>
      <c r="D139" s="745" t="str">
        <f>Translations!$B$233</f>
        <v>Naudojamos sistemos pavadinimas (kai taikytina)</v>
      </c>
      <c r="E139" s="745"/>
      <c r="F139" s="754"/>
      <c r="G139" s="755"/>
      <c r="H139" s="755"/>
      <c r="I139" s="755"/>
      <c r="J139" s="755"/>
      <c r="K139" s="755"/>
      <c r="L139" s="755"/>
      <c r="M139" s="758"/>
      <c r="N139" s="158"/>
    </row>
    <row r="141" spans="2:14" ht="12.75" customHeight="1">
      <c r="B141" s="69"/>
      <c r="C141" s="134" t="s">
        <v>263</v>
      </c>
      <c r="D141" s="547" t="str">
        <f>Translations!$B$294</f>
        <v>Jei taikytina, prašome aprašyti metodus, taikomus alternatyvių degalų partijos mėginiams imti.</v>
      </c>
      <c r="E141" s="547"/>
      <c r="F141" s="547"/>
      <c r="G141" s="547"/>
      <c r="H141" s="547"/>
      <c r="I141" s="547"/>
      <c r="J141" s="547"/>
      <c r="K141" s="547"/>
      <c r="L141" s="547"/>
      <c r="M141" s="547"/>
      <c r="N141" s="88"/>
    </row>
    <row r="142" spans="3:14" ht="25.5" customHeight="1">
      <c r="C142" s="213"/>
      <c r="D142" s="789" t="str">
        <f>Translations!$B$295</f>
        <v>Kiekvieno sukėliklio atžvilgiu glaustai aprašykite metodą, taikomą imant degalų ir medžiagų ėminius siekiant nustatyti kiekvienos degalų ar medžiagų partijos išmetamųjų teršalų faktorių, grynojo šilumingumo vertę ir biomasės kiekį.</v>
      </c>
      <c r="E142" s="789"/>
      <c r="F142" s="789"/>
      <c r="G142" s="789"/>
      <c r="H142" s="789"/>
      <c r="I142" s="789"/>
      <c r="J142" s="789"/>
      <c r="K142" s="789"/>
      <c r="L142" s="789"/>
      <c r="M142" s="789"/>
      <c r="N142" s="216"/>
    </row>
    <row r="143" spans="4:14" ht="18.75" customHeight="1">
      <c r="D143" s="710" t="str">
        <f>Translations!$B$296</f>
        <v>Sukėliklis (degalų rūšis)</v>
      </c>
      <c r="E143" s="711"/>
      <c r="F143" s="147" t="str">
        <f>Translations!$B$297</f>
        <v>Parametras</v>
      </c>
      <c r="G143" s="710" t="str">
        <f>Translations!$B$298</f>
        <v>Aprašymas</v>
      </c>
      <c r="H143" s="806"/>
      <c r="I143" s="711"/>
      <c r="J143" s="710" t="str">
        <f>Translations!$B$299</f>
        <v>atitinka standartą (ISO, EN, ...)</v>
      </c>
      <c r="K143" s="806"/>
      <c r="L143" s="711"/>
      <c r="M143" s="147" t="s">
        <v>787</v>
      </c>
      <c r="N143" s="82"/>
    </row>
    <row r="144" spans="4:13" ht="22.5">
      <c r="D144" s="782"/>
      <c r="E144" s="793"/>
      <c r="F144" s="21" t="s">
        <v>1599</v>
      </c>
      <c r="G144" s="784"/>
      <c r="H144" s="785"/>
      <c r="I144" s="786"/>
      <c r="J144" s="784"/>
      <c r="K144" s="785"/>
      <c r="L144" s="786"/>
      <c r="M144" s="22" t="s">
        <v>1599</v>
      </c>
    </row>
    <row r="145" spans="4:13" ht="22.5">
      <c r="D145" s="782"/>
      <c r="E145" s="783"/>
      <c r="F145" s="21" t="s">
        <v>1599</v>
      </c>
      <c r="G145" s="784"/>
      <c r="H145" s="785"/>
      <c r="I145" s="786"/>
      <c r="J145" s="784"/>
      <c r="K145" s="785"/>
      <c r="L145" s="786"/>
      <c r="M145" s="22" t="s">
        <v>1599</v>
      </c>
    </row>
    <row r="147" spans="3:14" ht="26.25" customHeight="1">
      <c r="C147" s="134" t="s">
        <v>264</v>
      </c>
      <c r="D147" s="547" t="str">
        <f>Translations!$B$300</f>
        <v>Jei taikytina, prašome aprašyti metodus, taikomus alternatyviems degalams analizuoti (įskaitant biokurą) siekiant nustatyti grynojo šilumingumo vertę, išmetamųjų teršalų faktorius ir biogeninį turinį (jei tinka).</v>
      </c>
      <c r="E147" s="547"/>
      <c r="F147" s="547"/>
      <c r="G147" s="547"/>
      <c r="H147" s="547"/>
      <c r="I147" s="547"/>
      <c r="J147" s="547"/>
      <c r="K147" s="547"/>
      <c r="L147" s="547"/>
      <c r="M147" s="547"/>
      <c r="N147" s="88"/>
    </row>
    <row r="148" spans="3:14" ht="25.5" customHeight="1">
      <c r="C148" s="213"/>
      <c r="D148" s="799" t="str">
        <f>Translations!$B$301</f>
        <v>Kiekvieno sukėliklio atžvilgiu glaustai aprašykite metodą, taikomą imant degalų ir medžiagų ėminius siekiant nustatyti kiekvienos degalų ar medžiagų partijos išmetamųjų teršalų faktorių, grynojo šilumingumo vertę ir biomasės kiekį (jei to reikalauja pasirinkta pakopa).</v>
      </c>
      <c r="E148" s="799"/>
      <c r="F148" s="799"/>
      <c r="G148" s="799"/>
      <c r="H148" s="799"/>
      <c r="I148" s="799"/>
      <c r="J148" s="799"/>
      <c r="K148" s="799"/>
      <c r="L148" s="799"/>
      <c r="M148" s="799"/>
      <c r="N148" s="216"/>
    </row>
    <row r="149" spans="4:14" ht="18.75" customHeight="1">
      <c r="D149" s="710" t="str">
        <f>Translations!$B$296</f>
        <v>Sukėliklis (degalų rūšis)</v>
      </c>
      <c r="E149" s="711"/>
      <c r="F149" s="147" t="str">
        <f>Translations!$B$297</f>
        <v>Parametras</v>
      </c>
      <c r="G149" s="710" t="str">
        <f>Translations!$B$298</f>
        <v>Aprašymas</v>
      </c>
      <c r="H149" s="806"/>
      <c r="I149" s="711"/>
      <c r="J149" s="710" t="str">
        <f>Translations!$B$302</f>
        <v>atitinka standartą (ISO, EN, ...)</v>
      </c>
      <c r="K149" s="806"/>
      <c r="L149" s="711"/>
      <c r="M149" s="147" t="s">
        <v>787</v>
      </c>
      <c r="N149" s="82"/>
    </row>
    <row r="150" spans="4:13" ht="22.5">
      <c r="D150" s="782"/>
      <c r="E150" s="792"/>
      <c r="F150" s="21" t="s">
        <v>1599</v>
      </c>
      <c r="G150" s="784"/>
      <c r="H150" s="785"/>
      <c r="I150" s="786"/>
      <c r="J150" s="784"/>
      <c r="K150" s="785"/>
      <c r="L150" s="786"/>
      <c r="M150" s="22" t="s">
        <v>1599</v>
      </c>
    </row>
    <row r="151" spans="4:13" ht="22.5">
      <c r="D151" s="782"/>
      <c r="E151" s="783"/>
      <c r="F151" s="21" t="s">
        <v>1599</v>
      </c>
      <c r="G151" s="784"/>
      <c r="H151" s="785"/>
      <c r="I151" s="786"/>
      <c r="J151" s="784"/>
      <c r="K151" s="785"/>
      <c r="L151" s="786"/>
      <c r="M151" s="22" t="s">
        <v>1599</v>
      </c>
    </row>
    <row r="153" spans="2:14" ht="30" customHeight="1">
      <c r="B153" s="69"/>
      <c r="C153" s="211" t="s">
        <v>259</v>
      </c>
      <c r="D153" s="547" t="str">
        <f>Translations!$B$303</f>
        <v>Jei taikoma, pateikite analizei naudojamų laboratorijų sąrašą ir patvirtinkite, ar laboratorija akredituota atlikti tą analizę pagal EN ISO/IEC 17025, arba pateikite kitą nuorodą į reikalaujamus pateikti įrodymus, kad laboratorija yra techniškai kompetentinga pagal 34 straipsnį.</v>
      </c>
      <c r="E153" s="547"/>
      <c r="F153" s="547"/>
      <c r="G153" s="547"/>
      <c r="H153" s="547"/>
      <c r="I153" s="547"/>
      <c r="J153" s="547"/>
      <c r="K153" s="547"/>
      <c r="L153" s="547"/>
      <c r="M153" s="547"/>
      <c r="N153" s="88"/>
    </row>
    <row r="154" ht="7.5" customHeight="1"/>
    <row r="155" spans="4:13" ht="36" customHeight="1">
      <c r="D155" s="710" t="str">
        <f>Translations!$B$304</f>
        <v>Laboratorijos pavadinimas</v>
      </c>
      <c r="E155" s="711"/>
      <c r="F155" s="710" t="str">
        <f>Translations!$B$305</f>
        <v>Analizės procedūros</v>
      </c>
      <c r="G155" s="711"/>
      <c r="H155" s="710" t="str">
        <f>Translations!$B$306</f>
        <v>Ar laboratorija akredituota pagal EN ISO/IEC17025 šiai analizei atlikti?</v>
      </c>
      <c r="I155" s="711"/>
      <c r="J155" s="710" t="str">
        <f>Translations!$B$307</f>
        <v>Jeigu ne, pateikite nuorodą į kitus įrodymus</v>
      </c>
      <c r="K155" s="806"/>
      <c r="L155" s="806"/>
      <c r="M155" s="711"/>
    </row>
    <row r="156" spans="4:13" ht="12.75">
      <c r="D156" s="780"/>
      <c r="E156" s="781"/>
      <c r="F156" s="787"/>
      <c r="G156" s="788"/>
      <c r="H156" s="790" t="s">
        <v>1599</v>
      </c>
      <c r="I156" s="791"/>
      <c r="J156" s="780"/>
      <c r="K156" s="798"/>
      <c r="L156" s="798"/>
      <c r="M156" s="781"/>
    </row>
    <row r="157" spans="4:13" ht="12.75">
      <c r="D157" s="780"/>
      <c r="E157" s="781"/>
      <c r="F157" s="787"/>
      <c r="G157" s="788"/>
      <c r="H157" s="790" t="s">
        <v>1599</v>
      </c>
      <c r="I157" s="791"/>
      <c r="J157" s="780"/>
      <c r="K157" s="798"/>
      <c r="L157" s="798"/>
      <c r="M157" s="781"/>
    </row>
    <row r="158" spans="4:13" ht="12.75">
      <c r="D158" s="780"/>
      <c r="E158" s="781"/>
      <c r="F158" s="787"/>
      <c r="G158" s="788"/>
      <c r="H158" s="790" t="s">
        <v>1599</v>
      </c>
      <c r="I158" s="791"/>
      <c r="J158" s="780"/>
      <c r="K158" s="798"/>
      <c r="L158" s="798"/>
      <c r="M158" s="781"/>
    </row>
    <row r="159" spans="4:13" ht="12.75">
      <c r="D159" s="780"/>
      <c r="E159" s="781"/>
      <c r="F159" s="787"/>
      <c r="G159" s="788"/>
      <c r="H159" s="790" t="s">
        <v>1599</v>
      </c>
      <c r="I159" s="791"/>
      <c r="J159" s="780"/>
      <c r="K159" s="798"/>
      <c r="L159" s="798"/>
      <c r="M159" s="781"/>
    </row>
    <row r="161" spans="3:14" ht="27" customHeight="1">
      <c r="C161" s="134" t="s">
        <v>567</v>
      </c>
      <c r="D161" s="761" t="str">
        <f>Translations!$B$982</f>
        <v>Jei taikoma, prašome pateikti procedūros, naudojamos nustatant sunaudoto biokuro kiekį laikantis Komisijos gairių pagal SAR 53 straipsnį, aprašą (žr. SAR gairių Nr. 2 5.5 skirsnį).</v>
      </c>
      <c r="E161" s="761"/>
      <c r="F161" s="761"/>
      <c r="G161" s="761"/>
      <c r="H161" s="761"/>
      <c r="I161" s="761"/>
      <c r="J161" s="761"/>
      <c r="K161" s="761"/>
      <c r="L161" s="761"/>
      <c r="M161" s="761"/>
      <c r="N161" s="205"/>
    </row>
    <row r="162" spans="3:14" ht="35.25" customHeight="1">
      <c r="C162" s="214"/>
      <c r="D162" s="712" t="str">
        <f>Translations!$B$983</f>
        <v>Jei ketinate naudoti stebėsenos sistemą, pagrįstą įrašais pirkimo dokumentuose, prašome pateikti visą aktualią informaciją, reikalingą užtikrinti, kad bus laikomasi atitinkamų Komisijos gairių, įskaitant išsamią informaciją apie biokuro kilmės atsekamumą ir dvigubo skaičiavimo su kitomis AEI schemomis išvengimą, tvarumo kriterijų atitikimo įrodymus ir kad sunaudoto biokuro kiekis yra techniškai įmanomas atsižvelgiant į ES ATLPS skrydžius, kuriems, kaip deklaruojama, naudojamas šis kuras.</v>
      </c>
      <c r="E162" s="712"/>
      <c r="F162" s="712"/>
      <c r="G162" s="712"/>
      <c r="H162" s="712"/>
      <c r="I162" s="712"/>
      <c r="J162" s="712"/>
      <c r="K162" s="712"/>
      <c r="L162" s="712"/>
      <c r="M162" s="712"/>
      <c r="N162" s="214"/>
    </row>
    <row r="163" spans="3:14" ht="22.5" customHeight="1">
      <c r="C163" s="214"/>
      <c r="D163" s="712" t="str">
        <f>Translations!$B$984</f>
        <v>SAR gairėse Nr. 2 „Stebėsenos ir ataskaitų teikimo reglamentas. Bendrosios gairės orlaivių naudotojams“ pateikiami aktualūs 5.5 skirsnio reikalavimai, kurie turėtų būti taikomi kartu su 5.4.8 ir 5.4.9 skirsniais. Taip pat turi būti atsižvelgta į šio dokumento I priede nustatytus tvarumo kriterijų reikalavimus.</v>
      </c>
      <c r="E163" s="712"/>
      <c r="F163" s="712"/>
      <c r="G163" s="712"/>
      <c r="H163" s="712"/>
      <c r="I163" s="712"/>
      <c r="J163" s="712"/>
      <c r="K163" s="712"/>
      <c r="L163" s="712"/>
      <c r="M163" s="712"/>
      <c r="N163" s="214"/>
    </row>
    <row r="164" spans="3:14" ht="12.75" customHeight="1">
      <c r="C164" s="214"/>
      <c r="D164" s="712" t="str">
        <f>Translations!$B$985</f>
        <v>Gaires galima rasti šiuo adresu:</v>
      </c>
      <c r="E164" s="712"/>
      <c r="F164" s="712"/>
      <c r="G164" s="712"/>
      <c r="H164" s="712"/>
      <c r="I164" s="712"/>
      <c r="J164" s="712"/>
      <c r="K164" s="712"/>
      <c r="L164" s="712"/>
      <c r="M164" s="712"/>
      <c r="N164" s="214"/>
    </row>
    <row r="165" spans="3:14" ht="22.5" customHeight="1">
      <c r="C165" s="214"/>
      <c r="D165" s="685" t="str">
        <f>Translations!$B$871</f>
        <v>https://ec.europa.eu/clima/sites/clima/files/ets/monitoring/docs/gd2_guidance_aircraft_en.pdf</v>
      </c>
      <c r="E165" s="810"/>
      <c r="F165" s="810"/>
      <c r="G165" s="810"/>
      <c r="H165" s="810"/>
      <c r="I165" s="810"/>
      <c r="J165" s="810"/>
      <c r="K165" s="810"/>
      <c r="L165" s="810"/>
      <c r="M165" s="810"/>
      <c r="N165" s="214"/>
    </row>
    <row r="166" spans="3:14" ht="12.75">
      <c r="C166" s="153"/>
      <c r="D166" s="745" t="str">
        <f>Translations!$B$194</f>
        <v>Procedūros pavadinimas</v>
      </c>
      <c r="E166" s="745"/>
      <c r="F166" s="807"/>
      <c r="G166" s="808"/>
      <c r="H166" s="808"/>
      <c r="I166" s="808"/>
      <c r="J166" s="808"/>
      <c r="K166" s="808"/>
      <c r="L166" s="808"/>
      <c r="M166" s="809"/>
      <c r="N166" s="158"/>
    </row>
    <row r="167" spans="3:14" ht="12.75">
      <c r="C167" s="153"/>
      <c r="D167" s="745" t="str">
        <f>Translations!$B$195</f>
        <v>Procedūros nuoroda</v>
      </c>
      <c r="E167" s="745"/>
      <c r="F167" s="754"/>
      <c r="G167" s="755"/>
      <c r="H167" s="755"/>
      <c r="I167" s="755"/>
      <c r="J167" s="755"/>
      <c r="K167" s="755"/>
      <c r="L167" s="755"/>
      <c r="M167" s="758"/>
      <c r="N167" s="158"/>
    </row>
    <row r="168" spans="2:14" ht="38.25" customHeight="1">
      <c r="B168" s="69"/>
      <c r="C168" s="153"/>
      <c r="D168" s="745" t="str">
        <f>Translations!$B$197</f>
        <v>Trumpas procedūros aprašymas</v>
      </c>
      <c r="E168" s="745"/>
      <c r="F168" s="754"/>
      <c r="G168" s="755"/>
      <c r="H168" s="755"/>
      <c r="I168" s="755"/>
      <c r="J168" s="755"/>
      <c r="K168" s="755"/>
      <c r="L168" s="755"/>
      <c r="M168" s="758"/>
      <c r="N168" s="158"/>
    </row>
    <row r="169" spans="2:14" ht="21.75" customHeight="1">
      <c r="B169" s="69"/>
      <c r="C169" s="153"/>
      <c r="D169" s="745" t="str">
        <f>Translations!$B$198</f>
        <v>Postas ar departamentas, atsakingas už duomenų tvarkymą</v>
      </c>
      <c r="E169" s="745"/>
      <c r="F169" s="754"/>
      <c r="G169" s="755"/>
      <c r="H169" s="755"/>
      <c r="I169" s="755"/>
      <c r="J169" s="755"/>
      <c r="K169" s="755"/>
      <c r="L169" s="755"/>
      <c r="M169" s="758"/>
      <c r="N169" s="158"/>
    </row>
    <row r="170" spans="2:14" ht="12.75">
      <c r="B170" s="69"/>
      <c r="C170" s="153"/>
      <c r="D170" s="745" t="str">
        <f>Translations!$B$199</f>
        <v>Vieta, kurioje laikomi įrašai</v>
      </c>
      <c r="E170" s="745"/>
      <c r="F170" s="754"/>
      <c r="G170" s="755"/>
      <c r="H170" s="755"/>
      <c r="I170" s="755"/>
      <c r="J170" s="755"/>
      <c r="K170" s="755"/>
      <c r="L170" s="755"/>
      <c r="M170" s="758"/>
      <c r="N170" s="158"/>
    </row>
    <row r="171" spans="2:14" ht="25.5" customHeight="1">
      <c r="B171" s="69"/>
      <c r="C171" s="153"/>
      <c r="D171" s="745" t="str">
        <f>Translations!$B$233</f>
        <v>Naudojamos sistemos pavadinimas (kai taikytina)</v>
      </c>
      <c r="E171" s="745"/>
      <c r="F171" s="754"/>
      <c r="G171" s="755"/>
      <c r="H171" s="755"/>
      <c r="I171" s="755"/>
      <c r="J171" s="755"/>
      <c r="K171" s="755"/>
      <c r="L171" s="755"/>
      <c r="M171" s="758"/>
      <c r="N171" s="158"/>
    </row>
    <row r="175" spans="2:15" ht="12.75" customHeight="1">
      <c r="B175" s="387"/>
      <c r="C175" s="392"/>
      <c r="D175" s="396"/>
      <c r="E175" s="396"/>
      <c r="F175" s="396"/>
      <c r="G175" s="396"/>
      <c r="H175" s="396"/>
      <c r="I175" s="396"/>
      <c r="J175" s="397"/>
      <c r="K175" s="397"/>
      <c r="L175" s="397"/>
      <c r="M175" s="397"/>
      <c r="N175" s="380"/>
      <c r="O175" s="110"/>
    </row>
    <row r="176" spans="2:15" ht="15.75" customHeight="1">
      <c r="B176" s="387"/>
      <c r="C176" s="406">
        <v>9</v>
      </c>
      <c r="D176" s="739" t="str">
        <f>Translations!$B$844</f>
        <v>CORSIA reikalavimus atitinkančių degalų kiekio stebėsena</v>
      </c>
      <c r="E176" s="740"/>
      <c r="F176" s="740"/>
      <c r="G176" s="740"/>
      <c r="H176" s="740"/>
      <c r="I176" s="740"/>
      <c r="J176" s="740"/>
      <c r="K176" s="740"/>
      <c r="L176" s="740"/>
      <c r="M176" s="740"/>
      <c r="N176" s="380"/>
      <c r="O176" s="110"/>
    </row>
    <row r="177" spans="2:14" ht="4.5" customHeight="1">
      <c r="B177" s="387"/>
      <c r="D177" s="609"/>
      <c r="E177" s="573"/>
      <c r="F177" s="573"/>
      <c r="G177" s="573"/>
      <c r="H177" s="573"/>
      <c r="I177" s="573"/>
      <c r="J177" s="573"/>
      <c r="K177" s="573"/>
      <c r="L177" s="573"/>
      <c r="M177" s="573"/>
      <c r="N177" s="380"/>
    </row>
    <row r="178" spans="2:14" ht="25.5" customHeight="1">
      <c r="B178" s="387"/>
      <c r="D178" s="681" t="str">
        <f>Translations!$B$986</f>
        <v>Jei ketinate deklaruoti CORSIA reikalavimus atitinkančių degalų sunaudojimą (CORSIA tvarių aviacinių degalų arba CORSIA mažesnio anglies dioksido kiekio aviacinių degalų), prašome aprašyti procedūrą, kurią naudosite siekidami tinkamai nustatyti jų kiekį ir su tuo susijusį deklaruojamą išmetamų ŠESD kiekio sumažinimą.</v>
      </c>
      <c r="E178" s="682"/>
      <c r="F178" s="682"/>
      <c r="G178" s="682"/>
      <c r="H178" s="682"/>
      <c r="I178" s="682"/>
      <c r="J178" s="682"/>
      <c r="K178" s="682"/>
      <c r="L178" s="682"/>
      <c r="M178" s="682"/>
      <c r="N178" s="380"/>
    </row>
    <row r="179" spans="2:14" ht="12.75" customHeight="1">
      <c r="B179" s="387"/>
      <c r="D179" s="681" t="str">
        <f>Translations!$B$987</f>
        <v>Atkreipkite dėmesį, kad, deklaruojant tokių degalų sunaudojimą, Jūsų stebėsenos metodas turi užtikrinti, kad būtų pateikti SARP A5-2 lentelėje nurodyti duomenys.</v>
      </c>
      <c r="E179" s="682"/>
      <c r="F179" s="682"/>
      <c r="G179" s="682"/>
      <c r="H179" s="682"/>
      <c r="I179" s="682"/>
      <c r="J179" s="682"/>
      <c r="K179" s="682"/>
      <c r="L179" s="682"/>
      <c r="M179" s="682"/>
      <c r="N179" s="380"/>
    </row>
    <row r="180" spans="2:14" ht="25.5" customHeight="1">
      <c r="B180" s="387"/>
      <c r="D180" s="681" t="str">
        <f>Translations!$B$988</f>
        <v>Be to, procedūra turi užtikrinti, kad bus naudojami tik tie degalai, kurie atitinka CORSIA tvarumo kriterijus CORSIA reikalavimus atitinkantiems degalams ir kurie yra gaunami iš gamintojo, sertifikuoto pagal CORSIA patvirtintą tvarumo sertifikavimo schemą.</v>
      </c>
      <c r="E180" s="682"/>
      <c r="F180" s="682"/>
      <c r="G180" s="682"/>
      <c r="H180" s="682"/>
      <c r="I180" s="682"/>
      <c r="J180" s="682"/>
      <c r="K180" s="682"/>
      <c r="L180" s="682"/>
      <c r="M180" s="682"/>
      <c r="N180" s="380"/>
    </row>
    <row r="181" spans="2:14" ht="12.75" customHeight="1">
      <c r="B181" s="387"/>
      <c r="D181" s="681" t="str">
        <f>Translations!$B$989</f>
        <v>2019–2020 ataskaitinių metų laikotarpiu ši skiltis gali būti palikta tuščia.</v>
      </c>
      <c r="E181" s="682"/>
      <c r="F181" s="682"/>
      <c r="G181" s="682"/>
      <c r="H181" s="682"/>
      <c r="I181" s="682"/>
      <c r="J181" s="682"/>
      <c r="K181" s="682"/>
      <c r="L181" s="682"/>
      <c r="M181" s="682"/>
      <c r="N181" s="380"/>
    </row>
    <row r="182" spans="2:14" ht="12.75" customHeight="1">
      <c r="B182" s="387"/>
      <c r="C182" s="55" t="s">
        <v>258</v>
      </c>
      <c r="D182" s="761" t="str">
        <f>Translations!$B$990</f>
        <v>Jei taikoma, prašome pateikti procedūros, naudojamos nustatyti CORSIA reikalavimus atitinkančių degalų kiekį, aprašymą.</v>
      </c>
      <c r="E182" s="761"/>
      <c r="F182" s="761"/>
      <c r="G182" s="761"/>
      <c r="H182" s="761"/>
      <c r="I182" s="761"/>
      <c r="J182" s="761"/>
      <c r="K182" s="761"/>
      <c r="L182" s="761"/>
      <c r="M182" s="761"/>
      <c r="N182" s="380"/>
    </row>
    <row r="183" spans="2:14" ht="12.75">
      <c r="B183" s="387"/>
      <c r="D183" s="745" t="str">
        <f>Translations!$B$194</f>
        <v>Procedūros pavadinimas</v>
      </c>
      <c r="E183" s="745"/>
      <c r="F183" s="807"/>
      <c r="G183" s="808"/>
      <c r="H183" s="808"/>
      <c r="I183" s="808"/>
      <c r="J183" s="808"/>
      <c r="K183" s="808"/>
      <c r="L183" s="808"/>
      <c r="M183" s="809"/>
      <c r="N183" s="380"/>
    </row>
    <row r="184" spans="2:14" ht="12.75">
      <c r="B184" s="387"/>
      <c r="D184" s="745" t="str">
        <f>Translations!$B$195</f>
        <v>Procedūros nuoroda</v>
      </c>
      <c r="E184" s="745"/>
      <c r="F184" s="754"/>
      <c r="G184" s="755"/>
      <c r="H184" s="755"/>
      <c r="I184" s="755"/>
      <c r="J184" s="755"/>
      <c r="K184" s="755"/>
      <c r="L184" s="755"/>
      <c r="M184" s="758"/>
      <c r="N184" s="380"/>
    </row>
    <row r="185" spans="2:14" ht="51" customHeight="1">
      <c r="B185" s="387"/>
      <c r="D185" s="745" t="str">
        <f>Translations!$B$197</f>
        <v>Trumpas procedūros aprašymas</v>
      </c>
      <c r="E185" s="745"/>
      <c r="F185" s="754"/>
      <c r="G185" s="755"/>
      <c r="H185" s="755"/>
      <c r="I185" s="755"/>
      <c r="J185" s="755"/>
      <c r="K185" s="755"/>
      <c r="L185" s="755"/>
      <c r="M185" s="758"/>
      <c r="N185" s="380"/>
    </row>
    <row r="186" spans="2:14" ht="25.5" customHeight="1">
      <c r="B186" s="387"/>
      <c r="D186" s="745" t="str">
        <f>Translations!$B$198</f>
        <v>Postas ar departamentas, atsakingas už duomenų tvarkymą</v>
      </c>
      <c r="E186" s="745"/>
      <c r="F186" s="754"/>
      <c r="G186" s="755"/>
      <c r="H186" s="755"/>
      <c r="I186" s="755"/>
      <c r="J186" s="755"/>
      <c r="K186" s="755"/>
      <c r="L186" s="755"/>
      <c r="M186" s="758"/>
      <c r="N186" s="380"/>
    </row>
    <row r="187" spans="2:14" ht="12.75" customHeight="1">
      <c r="B187" s="387"/>
      <c r="D187" s="745" t="str">
        <f>Translations!$B$199</f>
        <v>Vieta, kurioje laikomi įrašai</v>
      </c>
      <c r="E187" s="745"/>
      <c r="F187" s="754"/>
      <c r="G187" s="755"/>
      <c r="H187" s="755"/>
      <c r="I187" s="755"/>
      <c r="J187" s="755"/>
      <c r="K187" s="755"/>
      <c r="L187" s="755"/>
      <c r="M187" s="758"/>
      <c r="N187" s="380"/>
    </row>
    <row r="188" spans="2:14" ht="25.5" customHeight="1">
      <c r="B188" s="387"/>
      <c r="D188" s="745" t="str">
        <f>Translations!$B$233</f>
        <v>Naudojamos sistemos pavadinimas (kai taikytina)</v>
      </c>
      <c r="E188" s="745"/>
      <c r="F188" s="754"/>
      <c r="G188" s="755"/>
      <c r="H188" s="755"/>
      <c r="I188" s="755"/>
      <c r="J188" s="755"/>
      <c r="K188" s="755"/>
      <c r="L188" s="755"/>
      <c r="M188" s="758"/>
      <c r="N188" s="380"/>
    </row>
    <row r="189" spans="2:14" ht="12.75">
      <c r="B189" s="387"/>
      <c r="C189" s="387"/>
      <c r="D189" s="387"/>
      <c r="E189" s="387"/>
      <c r="F189" s="387"/>
      <c r="G189" s="387"/>
      <c r="H189" s="387"/>
      <c r="I189" s="387"/>
      <c r="J189" s="387"/>
      <c r="K189" s="387"/>
      <c r="L189" s="387"/>
      <c r="M189" s="387"/>
      <c r="N189" s="380"/>
    </row>
    <row r="191" spans="4:9" ht="12.75">
      <c r="D191" s="653" t="str">
        <f>Translations!$B$991</f>
        <v>&lt;&lt;&lt; Norėdami pereiti į 11 skyrių „Duomenų spragos“ spauskite čia &gt;&gt;&gt;</v>
      </c>
      <c r="E191" s="653"/>
      <c r="F191" s="653"/>
      <c r="G191" s="653"/>
      <c r="H191" s="653"/>
      <c r="I191" s="653"/>
    </row>
    <row r="192" ht="12.75">
      <c r="D192" s="136"/>
    </row>
  </sheetData>
  <sheetProtection sheet="1" objects="1" scenarios="1" formatCells="0" formatColumns="0" formatRows="0" insertColumns="0" insertRows="0"/>
  <mergeCells count="374">
    <mergeCell ref="D188:E188"/>
    <mergeCell ref="F188:M188"/>
    <mergeCell ref="D184:E184"/>
    <mergeCell ref="F184:M184"/>
    <mergeCell ref="D186:E186"/>
    <mergeCell ref="F186:M186"/>
    <mergeCell ref="D187:E187"/>
    <mergeCell ref="F187:M187"/>
    <mergeCell ref="D176:M176"/>
    <mergeCell ref="D178:M178"/>
    <mergeCell ref="D179:M179"/>
    <mergeCell ref="D180:M180"/>
    <mergeCell ref="D185:E185"/>
    <mergeCell ref="F185:M185"/>
    <mergeCell ref="D182:M182"/>
    <mergeCell ref="D177:M177"/>
    <mergeCell ref="D183:E183"/>
    <mergeCell ref="F183:M183"/>
    <mergeCell ref="D171:E171"/>
    <mergeCell ref="F171:M171"/>
    <mergeCell ref="D168:E168"/>
    <mergeCell ref="F168:M168"/>
    <mergeCell ref="D169:E169"/>
    <mergeCell ref="F169:M169"/>
    <mergeCell ref="D170:E170"/>
    <mergeCell ref="F170:M170"/>
    <mergeCell ref="D162:M162"/>
    <mergeCell ref="D166:E166"/>
    <mergeCell ref="F166:M166"/>
    <mergeCell ref="D167:E167"/>
    <mergeCell ref="F167:M167"/>
    <mergeCell ref="D165:M165"/>
    <mergeCell ref="D163:M163"/>
    <mergeCell ref="D164:M164"/>
    <mergeCell ref="D161:M161"/>
    <mergeCell ref="D98:E98"/>
    <mergeCell ref="F74:G74"/>
    <mergeCell ref="D96:M96"/>
    <mergeCell ref="D80:E80"/>
    <mergeCell ref="F80:G80"/>
    <mergeCell ref="H80:I80"/>
    <mergeCell ref="J81:M81"/>
    <mergeCell ref="D49:E49"/>
    <mergeCell ref="J68:M68"/>
    <mergeCell ref="D57:E57"/>
    <mergeCell ref="H67:I67"/>
    <mergeCell ref="D67:E67"/>
    <mergeCell ref="D56:E56"/>
    <mergeCell ref="D55:M55"/>
    <mergeCell ref="D50:E50"/>
    <mergeCell ref="D61:E61"/>
    <mergeCell ref="D63:M63"/>
    <mergeCell ref="J149:L149"/>
    <mergeCell ref="G149:I149"/>
    <mergeCell ref="D149:E149"/>
    <mergeCell ref="F155:G155"/>
    <mergeCell ref="D155:E155"/>
    <mergeCell ref="J150:L150"/>
    <mergeCell ref="G143:I143"/>
    <mergeCell ref="J143:L143"/>
    <mergeCell ref="F135:M135"/>
    <mergeCell ref="D141:M141"/>
    <mergeCell ref="D121:E121"/>
    <mergeCell ref="D118:E118"/>
    <mergeCell ref="D120:E120"/>
    <mergeCell ref="D137:E137"/>
    <mergeCell ref="F121:G121"/>
    <mergeCell ref="F138:M138"/>
    <mergeCell ref="D116:M116"/>
    <mergeCell ref="D114:M114"/>
    <mergeCell ref="D102:E102"/>
    <mergeCell ref="K108:M108"/>
    <mergeCell ref="F111:J111"/>
    <mergeCell ref="D111:E111"/>
    <mergeCell ref="K106:M106"/>
    <mergeCell ref="F109:J109"/>
    <mergeCell ref="D110:E110"/>
    <mergeCell ref="K109:M109"/>
    <mergeCell ref="D112:M112"/>
    <mergeCell ref="D99:E99"/>
    <mergeCell ref="J80:M80"/>
    <mergeCell ref="D81:E81"/>
    <mergeCell ref="F81:G81"/>
    <mergeCell ref="H81:I81"/>
    <mergeCell ref="F100:M100"/>
    <mergeCell ref="F101:M101"/>
    <mergeCell ref="K111:M111"/>
    <mergeCell ref="K19:M19"/>
    <mergeCell ref="F106:J106"/>
    <mergeCell ref="D73:E73"/>
    <mergeCell ref="D74:E74"/>
    <mergeCell ref="K24:M24"/>
    <mergeCell ref="F51:M51"/>
    <mergeCell ref="K23:M23"/>
    <mergeCell ref="J72:M72"/>
    <mergeCell ref="F60:M60"/>
    <mergeCell ref="F73:G73"/>
    <mergeCell ref="H17:J17"/>
    <mergeCell ref="H18:J18"/>
    <mergeCell ref="H19:J19"/>
    <mergeCell ref="F50:M50"/>
    <mergeCell ref="K18:M18"/>
    <mergeCell ref="D53:I53"/>
    <mergeCell ref="D51:E51"/>
    <mergeCell ref="F52:M52"/>
    <mergeCell ref="D39:M39"/>
    <mergeCell ref="F47:M47"/>
    <mergeCell ref="C3:N3"/>
    <mergeCell ref="H14:J14"/>
    <mergeCell ref="H15:J15"/>
    <mergeCell ref="K22:M22"/>
    <mergeCell ref="K14:M14"/>
    <mergeCell ref="K16:M16"/>
    <mergeCell ref="K20:M20"/>
    <mergeCell ref="F22:G22"/>
    <mergeCell ref="F20:G20"/>
    <mergeCell ref="K17:M17"/>
    <mergeCell ref="F29:G29"/>
    <mergeCell ref="H29:J29"/>
    <mergeCell ref="K29:M29"/>
    <mergeCell ref="D30:E30"/>
    <mergeCell ref="F48:M48"/>
    <mergeCell ref="F49:M49"/>
    <mergeCell ref="D46:M46"/>
    <mergeCell ref="D45:M45"/>
    <mergeCell ref="F30:G30"/>
    <mergeCell ref="H30:J30"/>
    <mergeCell ref="F24:G24"/>
    <mergeCell ref="D47:E47"/>
    <mergeCell ref="D48:E48"/>
    <mergeCell ref="D43:M43"/>
    <mergeCell ref="D41:M41"/>
    <mergeCell ref="F72:G72"/>
    <mergeCell ref="D27:E27"/>
    <mergeCell ref="F27:G27"/>
    <mergeCell ref="H27:J27"/>
    <mergeCell ref="D52:E52"/>
    <mergeCell ref="J159:M159"/>
    <mergeCell ref="J158:M158"/>
    <mergeCell ref="D148:M148"/>
    <mergeCell ref="D134:E134"/>
    <mergeCell ref="F159:G159"/>
    <mergeCell ref="H159:I159"/>
    <mergeCell ref="D138:E138"/>
    <mergeCell ref="D139:E139"/>
    <mergeCell ref="F139:M139"/>
    <mergeCell ref="J157:M157"/>
    <mergeCell ref="D76:E76"/>
    <mergeCell ref="D95:M95"/>
    <mergeCell ref="K107:M107"/>
    <mergeCell ref="K110:M110"/>
    <mergeCell ref="D91:M91"/>
    <mergeCell ref="D108:E108"/>
    <mergeCell ref="J77:M77"/>
    <mergeCell ref="F107:J107"/>
    <mergeCell ref="D92:M92"/>
    <mergeCell ref="D79:M79"/>
    <mergeCell ref="J67:M67"/>
    <mergeCell ref="H73:I73"/>
    <mergeCell ref="J75:M75"/>
    <mergeCell ref="D64:M64"/>
    <mergeCell ref="F61:M61"/>
    <mergeCell ref="F67:G67"/>
    <mergeCell ref="J70:M70"/>
    <mergeCell ref="J71:M71"/>
    <mergeCell ref="D66:M66"/>
    <mergeCell ref="J69:M69"/>
    <mergeCell ref="J144:L144"/>
    <mergeCell ref="H156:I156"/>
    <mergeCell ref="D69:E69"/>
    <mergeCell ref="H69:I69"/>
    <mergeCell ref="G151:I151"/>
    <mergeCell ref="H72:I72"/>
    <mergeCell ref="H155:I155"/>
    <mergeCell ref="D101:E101"/>
    <mergeCell ref="D71:E71"/>
    <mergeCell ref="F77:G77"/>
    <mergeCell ref="G145:I145"/>
    <mergeCell ref="D158:E158"/>
    <mergeCell ref="F157:G157"/>
    <mergeCell ref="H158:I158"/>
    <mergeCell ref="D153:M153"/>
    <mergeCell ref="J151:L151"/>
    <mergeCell ref="J156:M156"/>
    <mergeCell ref="J155:M155"/>
    <mergeCell ref="J145:L145"/>
    <mergeCell ref="D147:M147"/>
    <mergeCell ref="F158:G158"/>
    <mergeCell ref="F156:G156"/>
    <mergeCell ref="D143:E143"/>
    <mergeCell ref="D142:M142"/>
    <mergeCell ref="H157:I157"/>
    <mergeCell ref="D150:E150"/>
    <mergeCell ref="D151:E151"/>
    <mergeCell ref="D156:E156"/>
    <mergeCell ref="G150:I150"/>
    <mergeCell ref="D144:E144"/>
    <mergeCell ref="D191:I191"/>
    <mergeCell ref="D159:E159"/>
    <mergeCell ref="D136:E136"/>
    <mergeCell ref="F136:M136"/>
    <mergeCell ref="D157:E157"/>
    <mergeCell ref="F120:G120"/>
    <mergeCell ref="D145:E145"/>
    <mergeCell ref="G144:I144"/>
    <mergeCell ref="F134:M134"/>
    <mergeCell ref="D132:M132"/>
    <mergeCell ref="D133:M133"/>
    <mergeCell ref="D129:E129"/>
    <mergeCell ref="F129:G129"/>
    <mergeCell ref="D135:E135"/>
    <mergeCell ref="F137:M137"/>
    <mergeCell ref="D6:M6"/>
    <mergeCell ref="D17:E17"/>
    <mergeCell ref="F17:G17"/>
    <mergeCell ref="D16:E16"/>
    <mergeCell ref="D8:M8"/>
    <mergeCell ref="D58:E58"/>
    <mergeCell ref="D104:M104"/>
    <mergeCell ref="D60:E60"/>
    <mergeCell ref="D59:E59"/>
    <mergeCell ref="F56:M56"/>
    <mergeCell ref="F57:M57"/>
    <mergeCell ref="H71:I71"/>
    <mergeCell ref="F58:M58"/>
    <mergeCell ref="F59:M59"/>
    <mergeCell ref="F70:G70"/>
    <mergeCell ref="F21:G21"/>
    <mergeCell ref="H70:I70"/>
    <mergeCell ref="K21:M21"/>
    <mergeCell ref="D37:M37"/>
    <mergeCell ref="D38:M38"/>
    <mergeCell ref="K27:M27"/>
    <mergeCell ref="F28:G28"/>
    <mergeCell ref="H28:J28"/>
    <mergeCell ref="K28:M28"/>
    <mergeCell ref="D29:E29"/>
    <mergeCell ref="C4:J4"/>
    <mergeCell ref="J73:M73"/>
    <mergeCell ref="J74:M74"/>
    <mergeCell ref="H20:J20"/>
    <mergeCell ref="F18:G18"/>
    <mergeCell ref="D19:E19"/>
    <mergeCell ref="F19:G19"/>
    <mergeCell ref="F14:G14"/>
    <mergeCell ref="E10:M10"/>
    <mergeCell ref="H16:J16"/>
    <mergeCell ref="D9:M9"/>
    <mergeCell ref="D14:E14"/>
    <mergeCell ref="H22:J22"/>
    <mergeCell ref="H24:J24"/>
    <mergeCell ref="H23:J23"/>
    <mergeCell ref="E11:M11"/>
    <mergeCell ref="D15:E15"/>
    <mergeCell ref="D24:E24"/>
    <mergeCell ref="D21:E21"/>
    <mergeCell ref="F23:G23"/>
    <mergeCell ref="D20:E20"/>
    <mergeCell ref="F16:G16"/>
    <mergeCell ref="D22:E22"/>
    <mergeCell ref="F127:G127"/>
    <mergeCell ref="D54:M54"/>
    <mergeCell ref="D23:E23"/>
    <mergeCell ref="F98:M98"/>
    <mergeCell ref="D97:E97"/>
    <mergeCell ref="D105:M105"/>
    <mergeCell ref="D28:E28"/>
    <mergeCell ref="D126:E126"/>
    <mergeCell ref="F126:G126"/>
    <mergeCell ref="D127:E127"/>
    <mergeCell ref="F118:G118"/>
    <mergeCell ref="F119:G119"/>
    <mergeCell ref="D119:E119"/>
    <mergeCell ref="D13:M13"/>
    <mergeCell ref="D25:M25"/>
    <mergeCell ref="D26:E26"/>
    <mergeCell ref="F26:G26"/>
    <mergeCell ref="H26:J26"/>
    <mergeCell ref="K26:M26"/>
    <mergeCell ref="K15:M15"/>
    <mergeCell ref="H21:J21"/>
    <mergeCell ref="F15:G15"/>
    <mergeCell ref="D18:E18"/>
    <mergeCell ref="K30:M30"/>
    <mergeCell ref="D31:E31"/>
    <mergeCell ref="F31:G31"/>
    <mergeCell ref="H31:J31"/>
    <mergeCell ref="K31:M31"/>
    <mergeCell ref="D32:E32"/>
    <mergeCell ref="F32:G32"/>
    <mergeCell ref="H32:J32"/>
    <mergeCell ref="K32:M32"/>
    <mergeCell ref="D33:E33"/>
    <mergeCell ref="F33:G33"/>
    <mergeCell ref="H33:J33"/>
    <mergeCell ref="K33:M33"/>
    <mergeCell ref="D34:E34"/>
    <mergeCell ref="F34:G34"/>
    <mergeCell ref="H34:J34"/>
    <mergeCell ref="K34:M34"/>
    <mergeCell ref="D35:E35"/>
    <mergeCell ref="F35:G35"/>
    <mergeCell ref="H35:J35"/>
    <mergeCell ref="K35:M35"/>
    <mergeCell ref="D36:E36"/>
    <mergeCell ref="F36:G36"/>
    <mergeCell ref="H36:J36"/>
    <mergeCell ref="K36:M36"/>
    <mergeCell ref="H68:I68"/>
    <mergeCell ref="F68:G68"/>
    <mergeCell ref="F69:G69"/>
    <mergeCell ref="D72:E72"/>
    <mergeCell ref="D70:E70"/>
    <mergeCell ref="D75:E75"/>
    <mergeCell ref="F71:G71"/>
    <mergeCell ref="H74:I74"/>
    <mergeCell ref="H75:I75"/>
    <mergeCell ref="D68:E68"/>
    <mergeCell ref="H76:I76"/>
    <mergeCell ref="F75:G75"/>
    <mergeCell ref="D82:E82"/>
    <mergeCell ref="F82:G82"/>
    <mergeCell ref="H82:I82"/>
    <mergeCell ref="J82:M82"/>
    <mergeCell ref="H77:I77"/>
    <mergeCell ref="D77:E77"/>
    <mergeCell ref="F76:G76"/>
    <mergeCell ref="J76:M76"/>
    <mergeCell ref="D83:E83"/>
    <mergeCell ref="F83:G83"/>
    <mergeCell ref="H83:I83"/>
    <mergeCell ref="J83:M83"/>
    <mergeCell ref="D84:E84"/>
    <mergeCell ref="F84:G84"/>
    <mergeCell ref="H84:I84"/>
    <mergeCell ref="J84:M84"/>
    <mergeCell ref="D85:E85"/>
    <mergeCell ref="F85:G85"/>
    <mergeCell ref="H85:I85"/>
    <mergeCell ref="J85:M85"/>
    <mergeCell ref="D86:E86"/>
    <mergeCell ref="F86:G86"/>
    <mergeCell ref="H86:I86"/>
    <mergeCell ref="J86:M86"/>
    <mergeCell ref="D87:E87"/>
    <mergeCell ref="F87:G87"/>
    <mergeCell ref="H87:I87"/>
    <mergeCell ref="J87:M87"/>
    <mergeCell ref="D181:M181"/>
    <mergeCell ref="D89:E89"/>
    <mergeCell ref="F89:G89"/>
    <mergeCell ref="H89:I89"/>
    <mergeCell ref="J89:M89"/>
    <mergeCell ref="D90:E90"/>
    <mergeCell ref="D88:E88"/>
    <mergeCell ref="F88:G88"/>
    <mergeCell ref="H88:I88"/>
    <mergeCell ref="J88:M88"/>
    <mergeCell ref="D107:E107"/>
    <mergeCell ref="F99:M99"/>
    <mergeCell ref="F90:G90"/>
    <mergeCell ref="H90:I90"/>
    <mergeCell ref="J90:M90"/>
    <mergeCell ref="F97:M97"/>
    <mergeCell ref="D100:E100"/>
    <mergeCell ref="D106:E106"/>
    <mergeCell ref="D93:M93"/>
    <mergeCell ref="F108:J108"/>
    <mergeCell ref="D128:E128"/>
    <mergeCell ref="F102:M102"/>
    <mergeCell ref="F128:G128"/>
    <mergeCell ref="F110:J110"/>
    <mergeCell ref="D109:E109"/>
    <mergeCell ref="D124:M124"/>
  </mergeCells>
  <conditionalFormatting sqref="J156:J159">
    <cfRule type="expression" priority="40" dxfId="201" stopIfTrue="1">
      <formula>($H156=INDEX(YesNo,2))</formula>
    </cfRule>
  </conditionalFormatting>
  <conditionalFormatting sqref="J68">
    <cfRule type="expression" priority="39" dxfId="201" stopIfTrue="1">
      <formula>$O68=TRUE</formula>
    </cfRule>
  </conditionalFormatting>
  <conditionalFormatting sqref="C4:J4">
    <cfRule type="expression" priority="34" dxfId="19" stopIfTrue="1">
      <formula>(CNTR_UseSmallEmTool=1)</formula>
    </cfRule>
  </conditionalFormatting>
  <conditionalFormatting sqref="D43 F47:M52 F56:M61 F68:M68 F97:M102 D107:M111 F15:M24 F69:I77">
    <cfRule type="expression" priority="33" dxfId="0" stopIfTrue="1">
      <formula>(CNTR_UseSmallEmTool=1)</formula>
    </cfRule>
  </conditionalFormatting>
  <conditionalFormatting sqref="F47:F52">
    <cfRule type="expression" priority="66" dxfId="189" stopIfTrue="1">
      <formula>(Skaičiavimai!#REF!=2)</formula>
    </cfRule>
  </conditionalFormatting>
  <conditionalFormatting sqref="J69:J77">
    <cfRule type="expression" priority="32" dxfId="201" stopIfTrue="1">
      <formula>$O69=TRUE</formula>
    </cfRule>
  </conditionalFormatting>
  <conditionalFormatting sqref="J69:M77">
    <cfRule type="expression" priority="31" dxfId="0" stopIfTrue="1">
      <formula>(CNTR_UseSmallEmTool=1)</formula>
    </cfRule>
  </conditionalFormatting>
  <conditionalFormatting sqref="B175:N180 B182:N189">
    <cfRule type="expression" priority="18" dxfId="0" stopIfTrue="1">
      <formula>CONTR_CORSIAapplied=FALSE</formula>
    </cfRule>
  </conditionalFormatting>
  <conditionalFormatting sqref="B123:N130">
    <cfRule type="expression" priority="13" dxfId="0" stopIfTrue="1">
      <formula>CONTR_CORSIAapplied=FALSE</formula>
    </cfRule>
  </conditionalFormatting>
  <conditionalFormatting sqref="D118:H121">
    <cfRule type="expression" priority="12" dxfId="18" stopIfTrue="1">
      <formula>CONTR_onlyCORSIA</formula>
    </cfRule>
  </conditionalFormatting>
  <conditionalFormatting sqref="F27:M36">
    <cfRule type="expression" priority="11" dxfId="0" stopIfTrue="1">
      <formula>(CNTR_UseSmallEmTool=1)</formula>
    </cfRule>
  </conditionalFormatting>
  <conditionalFormatting sqref="J81">
    <cfRule type="expression" priority="10" dxfId="201" stopIfTrue="1">
      <formula>$O81=TRUE</formula>
    </cfRule>
  </conditionalFormatting>
  <conditionalFormatting sqref="F81:M81 F82:I90">
    <cfRule type="expression" priority="9" dxfId="0" stopIfTrue="1">
      <formula>(CNTR_UseSmallEmTool=1)</formula>
    </cfRule>
  </conditionalFormatting>
  <conditionalFormatting sqref="J82:J90">
    <cfRule type="expression" priority="8" dxfId="201" stopIfTrue="1">
      <formula>$O82=TRUE</formula>
    </cfRule>
  </conditionalFormatting>
  <conditionalFormatting sqref="J82:M90">
    <cfRule type="expression" priority="7" dxfId="0" stopIfTrue="1">
      <formula>(CNTR_UseSmallEmTool=1)</formula>
    </cfRule>
  </conditionalFormatting>
  <conditionalFormatting sqref="B181:N181">
    <cfRule type="expression" priority="6" dxfId="0" stopIfTrue="1">
      <formula>CONTR_CORSIAapplied=FALSE</formula>
    </cfRule>
  </conditionalFormatting>
  <dataValidations count="7">
    <dataValidation type="list" allowBlank="1" showInputMessage="1" showErrorMessage="1" sqref="H127:H129 H156:I159 H119:H121">
      <formula1>YesNo</formula1>
    </dataValidation>
    <dataValidation type="list" allowBlank="1" showInputMessage="1" showErrorMessage="1" sqref="F144:F145 F150:F151">
      <formula1>parameters</formula1>
    </dataValidation>
    <dataValidation type="list" sqref="M144:M145 M150:M151">
      <formula1>Frequency</formula1>
    </dataValidation>
    <dataValidation type="list" allowBlank="1" showInputMessage="1" showErrorMessage="1" sqref="F68:I77 F81:I90">
      <formula1>DensMethod</formula1>
    </dataValidation>
    <dataValidation type="list" allowBlank="1" showInputMessage="1" showErrorMessage="1" sqref="F15:G24 F27:G36">
      <formula1>MeasMethod</formula1>
    </dataValidation>
    <dataValidation type="list" allowBlank="1" showInputMessage="1" showErrorMessage="1" sqref="H15:J24 H27:J36">
      <formula1>UpliftDataSource</formula1>
    </dataValidation>
    <dataValidation type="list" allowBlank="1" showInputMessage="1" showErrorMessage="1" sqref="K15:M24 K27:M36">
      <formula1>TankDataSource</formula1>
    </dataValidation>
  </dataValidations>
  <hyperlinks>
    <hyperlink ref="D191:I191" location="JUMP_11_DataGaps" display="&lt;&lt;&lt; Click here to proceed to section 11 &quot;Data gaps&quot; &gt;&gt;&gt;"/>
    <hyperlink ref="C4:H4" location="'Simplified calculation'!A1" display="[go to Section 10 if eligible for simplified calculation]"/>
    <hyperlink ref="C4:J4" location="JUMP_10_EUETS_SET" display="&lt;&lt;&lt; Go to Section 10 if eligible for simplified calculation &gt;&gt;&gt;"/>
    <hyperlink ref="D165" r:id="rId1" display="https://ec.europa.eu/clima/sites/clima/files/ets/monitoring/docs/gd2_guidance_aircraft_en.pdf"/>
  </hyperlinks>
  <printOptions/>
  <pageMargins left="0.7874015748031497" right="0.7874015748031497" top="0.7874015748031497" bottom="0.7874015748031497" header="0.3937007874015748" footer="0.3937007874015748"/>
  <pageSetup fitToHeight="5" fitToWidth="1" horizontalDpi="600" verticalDpi="600" orientation="portrait" paperSize="9" scale="61" r:id="rId3"/>
  <headerFooter alignWithMargins="0">
    <oddHeader>&amp;L&amp;F, &amp;A&amp;R&amp;D, &amp;T</oddHeader>
    <oddFooter>&amp;C&amp;P / &amp;N</oddFooter>
  </headerFooter>
  <rowBreaks count="2" manualBreakCount="2">
    <brk id="93" min="1" max="13" man="1"/>
    <brk id="113" min="1" max="13" man="1"/>
  </rowBreaks>
  <ignoredErrors>
    <ignoredError sqref="E15 E68" unlockedFormula="1"/>
  </ignoredError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O61"/>
  <sheetViews>
    <sheetView showGridLines="0" zoomScaleSheetLayoutView="100" zoomScalePageLayoutView="0" workbookViewId="0" topLeftCell="B2">
      <selection activeCell="B2" sqref="B2"/>
    </sheetView>
  </sheetViews>
  <sheetFormatPr defaultColWidth="11.421875" defaultRowHeight="12.75"/>
  <cols>
    <col min="1" max="1" width="3.421875" style="98" hidden="1" customWidth="1"/>
    <col min="2" max="2" width="3.421875" style="23" customWidth="1"/>
    <col min="3" max="3" width="4.28125" style="23" customWidth="1"/>
    <col min="4" max="8" width="11.421875" style="23" customWidth="1"/>
    <col min="9" max="9" width="10.7109375" style="23" customWidth="1"/>
    <col min="10" max="12" width="11.421875" style="23" customWidth="1"/>
    <col min="13" max="13" width="12.00390625" style="23" customWidth="1"/>
    <col min="14" max="14" width="4.28125" style="273" customWidth="1"/>
    <col min="15" max="15" width="4.7109375" style="80" customWidth="1"/>
    <col min="16" max="16384" width="11.421875" style="23" customWidth="1"/>
  </cols>
  <sheetData>
    <row r="1" s="98" customFormat="1" ht="12.75" hidden="1">
      <c r="A1" s="207" t="s">
        <v>1010</v>
      </c>
    </row>
    <row r="2" spans="14:15" ht="12.75">
      <c r="N2" s="23"/>
      <c r="O2" s="23"/>
    </row>
    <row r="3" spans="4:15" ht="26.25" customHeight="1">
      <c r="D3" s="811" t="str">
        <f>Translations!$B$308</f>
        <v>SUPAPRASTINTAS IŠMETAMO CO2 KIEKIO APSKAIČIAVIMAS</v>
      </c>
      <c r="E3" s="573"/>
      <c r="F3" s="573"/>
      <c r="G3" s="573"/>
      <c r="H3" s="573"/>
      <c r="I3" s="573"/>
      <c r="J3" s="573"/>
      <c r="K3" s="573"/>
      <c r="L3" s="573"/>
      <c r="M3" s="573"/>
      <c r="O3" s="180"/>
    </row>
    <row r="5" spans="3:13" ht="15.75">
      <c r="C5" s="124">
        <v>10</v>
      </c>
      <c r="D5" s="124" t="str">
        <f>Translations!$B$845</f>
        <v>Supaprastintas skaičiavimas pagal ES ATLPS</v>
      </c>
      <c r="E5" s="124"/>
      <c r="F5" s="124"/>
      <c r="G5" s="124"/>
      <c r="H5" s="124"/>
      <c r="I5" s="124"/>
      <c r="J5" s="124"/>
      <c r="K5" s="124"/>
      <c r="L5" s="124"/>
      <c r="M5" s="124"/>
    </row>
    <row r="7" spans="1:13" ht="25.5" customHeight="1">
      <c r="A7" s="413"/>
      <c r="B7" s="69"/>
      <c r="D7" s="699" t="str">
        <f>Translations!$B$992</f>
        <v>Jei nuspręsite taikyti supaprastintą veiklos duomenų apskaičiavimo procedūrą, aprašytą SAR 54 straipsnyje, turite užpildyti šį skyrių. Jūs galite taikyti šią metodiką,</v>
      </c>
      <c r="E7" s="573"/>
      <c r="F7" s="573"/>
      <c r="G7" s="573"/>
      <c r="H7" s="573"/>
      <c r="I7" s="573"/>
      <c r="J7" s="573"/>
      <c r="K7" s="573"/>
      <c r="L7" s="573"/>
      <c r="M7" s="573"/>
    </row>
    <row r="8" spans="1:13" ht="12.75" customHeight="1">
      <c r="A8" s="413"/>
      <c r="B8" s="69"/>
      <c r="D8" s="407" t="s">
        <v>1061</v>
      </c>
      <c r="E8" s="699" t="str">
        <f>Translations!$B$993</f>
        <v>jei vykdote mažiau nei 243 skrydžius per tris iš eilės einančius keturių mėnesių laikotarpius; arba</v>
      </c>
      <c r="F8" s="573"/>
      <c r="G8" s="573"/>
      <c r="H8" s="573"/>
      <c r="I8" s="573"/>
      <c r="J8" s="573"/>
      <c r="K8" s="573"/>
      <c r="L8" s="573"/>
      <c r="M8" s="573"/>
    </row>
    <row r="9" spans="1:13" ht="12.75" customHeight="1">
      <c r="A9" s="413"/>
      <c r="B9" s="69"/>
      <c r="D9" s="407" t="s">
        <v>1061</v>
      </c>
      <c r="E9" s="699" t="str">
        <f>Translations!$B$994</f>
        <v>jei vykdote skrydžius, kurių bendras metinis išmetamų ŠESD kiekis yra mažesnis nei 25 000 tonų per metus (visa taikymo sritis); arba</v>
      </c>
      <c r="F9" s="573"/>
      <c r="G9" s="573"/>
      <c r="H9" s="573"/>
      <c r="I9" s="573"/>
      <c r="J9" s="573"/>
      <c r="K9" s="573"/>
      <c r="L9" s="573"/>
      <c r="M9" s="573"/>
    </row>
    <row r="10" spans="1:13" ht="12.75" customHeight="1">
      <c r="A10" s="413"/>
      <c r="B10" s="69"/>
      <c r="D10" s="699" t="str">
        <f>Translations!$B$995</f>
        <v>galite pasinaudoti išimtimi, numatyta direktyvos 28a(6) straipsnyje,</v>
      </c>
      <c r="E10" s="573"/>
      <c r="F10" s="573"/>
      <c r="G10" s="573"/>
      <c r="H10" s="573"/>
      <c r="I10" s="573"/>
      <c r="J10" s="573"/>
      <c r="K10" s="573"/>
      <c r="L10" s="573"/>
      <c r="M10" s="573"/>
    </row>
    <row r="11" spans="1:13" ht="12.75" customHeight="1">
      <c r="A11" s="413"/>
      <c r="B11" s="69"/>
      <c r="D11" s="407" t="s">
        <v>1061</v>
      </c>
      <c r="E11" s="699" t="str">
        <f>Translations!$B$996</f>
        <v>jei vykdote skrydžius, kurių bendras metinis išmetamų ŠESD kiekis yra mažesnis nei 25 000 tonų per metus (visa taikymo sritis), arba</v>
      </c>
      <c r="F11" s="573"/>
      <c r="G11" s="573"/>
      <c r="H11" s="573"/>
      <c r="I11" s="573"/>
      <c r="J11" s="573"/>
      <c r="K11" s="573"/>
      <c r="L11" s="573"/>
      <c r="M11" s="573"/>
    </row>
    <row r="12" spans="1:13" ht="12.75" customHeight="1">
      <c r="A12" s="413"/>
      <c r="B12" s="69"/>
      <c r="D12" s="407" t="s">
        <v>1061</v>
      </c>
      <c r="E12" s="699" t="str">
        <f>Translations!$B$997</f>
        <v>jei vykdote skrydžius, kurių bendras metinis išmetamų ŠESD kiekis yra mažesnis nei 3000 tonų per metus (sumažinta taikymo sritis).</v>
      </c>
      <c r="F12" s="573"/>
      <c r="G12" s="573"/>
      <c r="H12" s="573"/>
      <c r="I12" s="573"/>
      <c r="J12" s="573"/>
      <c r="K12" s="573"/>
      <c r="L12" s="573"/>
      <c r="M12" s="573"/>
    </row>
    <row r="13" spans="1:13" ht="25.5" customHeight="1">
      <c r="A13" s="413"/>
      <c r="B13" s="69"/>
      <c r="D13" s="738" t="str">
        <f>Translations!$B$998</f>
        <v>Įrašai čia reikalingi (leidžiami) tik tuo atveju, jei 5 skyriuje nurodėte, kad ketinate naudoti minėtas supaprastintas procedūras, kad įvertintumėte degalų sąnaudas, ir jei pateikėte įrodymų, kad Jums galima naudoti šią tvarką.</v>
      </c>
      <c r="E13" s="573"/>
      <c r="F13" s="573"/>
      <c r="G13" s="573"/>
      <c r="H13" s="573"/>
      <c r="I13" s="573"/>
      <c r="J13" s="573"/>
      <c r="K13" s="573"/>
      <c r="L13" s="573"/>
      <c r="M13" s="573"/>
    </row>
    <row r="14" spans="3:13" ht="12.75" customHeight="1">
      <c r="C14" s="416" t="s">
        <v>258</v>
      </c>
      <c r="D14" s="828" t="str">
        <f>Translations!$B$312</f>
        <v>Nurodykite Komisijos patvirtintos priemonės, naudojamos degalų sunaudojimui apskaičiuoti, pavadinimą arba nuorodą.</v>
      </c>
      <c r="E14" s="703"/>
      <c r="F14" s="703"/>
      <c r="G14" s="703"/>
      <c r="H14" s="703"/>
      <c r="I14" s="703"/>
      <c r="J14" s="703"/>
      <c r="K14" s="703"/>
      <c r="L14" s="703"/>
      <c r="M14" s="703"/>
    </row>
    <row r="15" spans="3:13" ht="12.75" customHeight="1">
      <c r="C15" s="175"/>
      <c r="D15" s="754" t="s">
        <v>1599</v>
      </c>
      <c r="E15" s="755"/>
      <c r="F15" s="755"/>
      <c r="G15" s="755"/>
      <c r="H15" s="755"/>
      <c r="I15" s="758"/>
      <c r="J15" s="217"/>
      <c r="K15" s="217"/>
      <c r="L15" s="217"/>
      <c r="M15" s="217"/>
    </row>
    <row r="16" ht="12.75">
      <c r="C16" s="175"/>
    </row>
    <row r="17" spans="3:13" ht="25.5" customHeight="1">
      <c r="C17" s="416" t="s">
        <v>261</v>
      </c>
      <c r="D17" s="761" t="str">
        <f>Translations!$B$999</f>
        <v>Prašome patvirtinti, kad komercinių standartinių aviacinių degalų standartiniai išmetamųjų teršalų faktoriai bus naudojami skaičiuojant išmetamų ŠESD kiekį pagal ES ATLPS:</v>
      </c>
      <c r="E17" s="573"/>
      <c r="F17" s="573"/>
      <c r="G17" s="573"/>
      <c r="H17" s="573"/>
      <c r="I17" s="573"/>
      <c r="J17" s="573"/>
      <c r="K17" s="573"/>
      <c r="L17" s="573"/>
      <c r="M17" s="573"/>
    </row>
    <row r="18" spans="3:13" ht="4.5" customHeight="1">
      <c r="C18" s="221"/>
      <c r="D18" s="214"/>
      <c r="E18" s="214"/>
      <c r="F18" s="214"/>
      <c r="G18" s="214"/>
      <c r="H18" s="214"/>
      <c r="I18" s="214"/>
      <c r="J18" s="214"/>
      <c r="K18" s="214"/>
      <c r="L18" s="214"/>
      <c r="M18" s="214"/>
    </row>
    <row r="19" spans="3:13" ht="26.25" customHeight="1">
      <c r="C19" s="221"/>
      <c r="D19" s="829" t="str">
        <f>Translations!$B$289</f>
        <v>Aviacinių degalų rūšis</v>
      </c>
      <c r="E19" s="829"/>
      <c r="F19" s="830"/>
      <c r="G19" s="765" t="str">
        <f>Translations!$B$314</f>
        <v>Numatytasis IPCC dydis (tonų CO2 / tonų degalų)</v>
      </c>
      <c r="H19" s="765"/>
      <c r="I19" s="219" t="str">
        <f>Translations!$B$291</f>
        <v>Patvirtinti</v>
      </c>
      <c r="M19" s="214"/>
    </row>
    <row r="20" spans="3:13" ht="22.5">
      <c r="C20" s="221"/>
      <c r="D20" s="831" t="str">
        <f>Translations!$B$273</f>
        <v>Reaktyvinis žibalas (Jet A1 arba Jet A)</v>
      </c>
      <c r="E20" s="831"/>
      <c r="F20" s="830"/>
      <c r="G20" s="769">
        <v>3.15</v>
      </c>
      <c r="H20" s="769"/>
      <c r="I20" s="47" t="s">
        <v>1599</v>
      </c>
      <c r="M20" s="214"/>
    </row>
    <row r="21" spans="3:13" ht="22.5">
      <c r="C21" s="221"/>
      <c r="D21" s="831" t="str">
        <f>Translations!$B$274</f>
        <v>Reaktyvinis benzinas (Jet B)</v>
      </c>
      <c r="E21" s="831"/>
      <c r="F21" s="830"/>
      <c r="G21" s="759">
        <v>3.1</v>
      </c>
      <c r="H21" s="760"/>
      <c r="I21" s="47" t="s">
        <v>1599</v>
      </c>
      <c r="M21" s="214"/>
    </row>
    <row r="22" spans="3:13" ht="22.5">
      <c r="C22" s="221"/>
      <c r="D22" s="831" t="str">
        <f>Translations!$B$275</f>
        <v>Aviacinis benzinas (AvGas)</v>
      </c>
      <c r="E22" s="831"/>
      <c r="F22" s="830"/>
      <c r="G22" s="778">
        <v>3.1</v>
      </c>
      <c r="H22" s="778"/>
      <c r="I22" s="47" t="s">
        <v>1599</v>
      </c>
      <c r="M22" s="214"/>
    </row>
    <row r="23" spans="3:13" ht="12.75">
      <c r="C23" s="221"/>
      <c r="D23" s="177"/>
      <c r="E23" s="177"/>
      <c r="F23" s="220"/>
      <c r="G23" s="220"/>
      <c r="H23" s="221"/>
      <c r="I23" s="214"/>
      <c r="J23" s="214"/>
      <c r="K23" s="214"/>
      <c r="L23" s="214"/>
      <c r="M23" s="214"/>
    </row>
    <row r="24" spans="1:13" ht="25.5" customHeight="1">
      <c r="A24" s="413"/>
      <c r="B24" s="69"/>
      <c r="C24" s="416" t="s">
        <v>299</v>
      </c>
      <c r="D24" s="761" t="str">
        <f>Translations!$B$315</f>
        <v>Jei naudojate alternatyvius degalus (įskaitant biokurą), nurodykite siūlomą naudoti išmetamųjų teršalų faktorių ir grynojo šilumingumo vertę ir pagrįskite taikomą metodiką.</v>
      </c>
      <c r="E24" s="573"/>
      <c r="F24" s="573"/>
      <c r="G24" s="573"/>
      <c r="H24" s="573"/>
      <c r="I24" s="573"/>
      <c r="J24" s="573"/>
      <c r="K24" s="573"/>
      <c r="L24" s="573"/>
      <c r="M24" s="573"/>
    </row>
    <row r="25" spans="3:13" ht="4.5" customHeight="1">
      <c r="C25" s="221"/>
      <c r="D25" s="177"/>
      <c r="E25" s="177"/>
      <c r="F25" s="220"/>
      <c r="G25" s="220"/>
      <c r="H25" s="221"/>
      <c r="I25" s="214"/>
      <c r="J25" s="214"/>
      <c r="K25" s="214"/>
      <c r="L25" s="214"/>
      <c r="M25" s="214"/>
    </row>
    <row r="26" spans="1:13" ht="12.75">
      <c r="A26" s="413"/>
      <c r="B26" s="69"/>
      <c r="C26" s="221"/>
      <c r="D26" s="814"/>
      <c r="E26" s="744"/>
      <c r="F26" s="744"/>
      <c r="G26" s="744"/>
      <c r="H26" s="744"/>
      <c r="I26" s="744"/>
      <c r="J26" s="744"/>
      <c r="K26" s="744"/>
      <c r="L26" s="744"/>
      <c r="M26" s="665"/>
    </row>
    <row r="27" spans="1:13" ht="12.75">
      <c r="A27" s="413"/>
      <c r="B27" s="69"/>
      <c r="C27" s="221"/>
      <c r="D27" s="218"/>
      <c r="E27" s="218"/>
      <c r="F27" s="218"/>
      <c r="G27" s="218"/>
      <c r="H27" s="218"/>
      <c r="I27" s="218"/>
      <c r="J27" s="218"/>
      <c r="K27" s="218"/>
      <c r="L27" s="218"/>
      <c r="M27" s="218"/>
    </row>
    <row r="28" spans="1:13" ht="12.75">
      <c r="A28" s="413"/>
      <c r="B28" s="69"/>
      <c r="C28" s="214"/>
      <c r="D28" s="653" t="str">
        <f>Translations!$B$1000</f>
        <v>&lt;&lt;&lt; Spaukite čia norėdami pereiti į 12 skyrių „Valdymas“ &gt;&gt;&gt;</v>
      </c>
      <c r="E28" s="653"/>
      <c r="F28" s="653"/>
      <c r="G28" s="653"/>
      <c r="H28" s="653"/>
      <c r="I28" s="653"/>
      <c r="J28" s="653"/>
      <c r="K28" s="218"/>
      <c r="L28" s="218"/>
      <c r="M28" s="218"/>
    </row>
    <row r="29" spans="3:13" ht="14.25" customHeight="1">
      <c r="C29" s="214"/>
      <c r="D29" s="177"/>
      <c r="E29" s="177"/>
      <c r="F29" s="220"/>
      <c r="G29" s="220"/>
      <c r="H29" s="221"/>
      <c r="I29" s="214"/>
      <c r="J29" s="214"/>
      <c r="K29" s="214"/>
      <c r="L29" s="214"/>
      <c r="M29" s="214"/>
    </row>
    <row r="30" spans="3:13" ht="15.75">
      <c r="C30" s="124">
        <v>11</v>
      </c>
      <c r="D30" s="124" t="str">
        <f>Translations!$B$14</f>
        <v>Trūkstami duomenys</v>
      </c>
      <c r="E30" s="124"/>
      <c r="F30" s="124"/>
      <c r="G30" s="124"/>
      <c r="H30" s="124"/>
      <c r="I30" s="124"/>
      <c r="J30" s="124"/>
      <c r="K30" s="124"/>
      <c r="L30" s="124"/>
      <c r="M30" s="124"/>
    </row>
    <row r="31" ht="12.75">
      <c r="C31" s="175"/>
    </row>
    <row r="32" spans="1:15" s="109" customFormat="1" ht="38.25" customHeight="1">
      <c r="A32" s="371"/>
      <c r="B32" s="10"/>
      <c r="C32" s="417"/>
      <c r="D32" s="681" t="str">
        <f>Translations!$B$318</f>
        <v>Duomenų, svarbių norint nustatyti orlaivio naudotojo išmetamą ŠESD kiekį, nėra, orlaivio naudotojas turi naudoti pakaitinius duomenis, apskaičiuotus pagal alternatyvų kompetentingos institucijos patvirtintą metodą. Metinėje išmetamųjų ŠESD ataskaitoje turi būti nurodytos priežastys, kodėl taikyta trūkstamų duomenų apskaičiavimo metodika, ir turi būti nurodytas ŠESD kiekis, kuriam ji taikyta.</v>
      </c>
      <c r="E32" s="703"/>
      <c r="F32" s="703"/>
      <c r="G32" s="703"/>
      <c r="H32" s="703"/>
      <c r="I32" s="703"/>
      <c r="J32" s="703"/>
      <c r="K32" s="703"/>
      <c r="L32" s="703"/>
      <c r="M32" s="703"/>
      <c r="N32" s="273"/>
      <c r="O32" s="86"/>
    </row>
    <row r="33" spans="1:15" ht="4.5" customHeight="1">
      <c r="A33" s="371"/>
      <c r="B33" s="10"/>
      <c r="C33" s="417"/>
      <c r="D33" s="109"/>
      <c r="E33" s="109"/>
      <c r="F33" s="109"/>
      <c r="G33" s="109"/>
      <c r="H33" s="109"/>
      <c r="I33" s="109"/>
      <c r="J33" s="109"/>
      <c r="K33" s="109"/>
      <c r="L33" s="109"/>
      <c r="O33" s="23"/>
    </row>
    <row r="34" spans="1:15" ht="12.75" customHeight="1">
      <c r="A34" s="371"/>
      <c r="B34" s="387"/>
      <c r="C34" s="418"/>
      <c r="D34" s="396"/>
      <c r="E34" s="396"/>
      <c r="F34" s="396"/>
      <c r="G34" s="396"/>
      <c r="H34" s="396"/>
      <c r="I34" s="396"/>
      <c r="J34" s="397"/>
      <c r="K34" s="397"/>
      <c r="L34" s="397"/>
      <c r="M34" s="397"/>
      <c r="N34" s="387"/>
      <c r="O34" s="23"/>
    </row>
    <row r="35" spans="1:15" ht="25.5" customHeight="1">
      <c r="A35" s="371"/>
      <c r="B35" s="387"/>
      <c r="C35" s="419"/>
      <c r="D35" s="734" t="str">
        <f>Translations!$B$917</f>
        <v>Atminkite, kad, jei nėra paminėti konkretūs reikalavimai, laikoma, kad toliau pateiktos procedūros yra taikomos abiem stebėsenos prievolėms, t. y., ir pagal ES ATLPS, ir pagal CORSIA. Jei taikomos procedūros skiriasi abiejose sistemose, prašome nurodyti skirtumus „aprašymo“ laukelyje.</v>
      </c>
      <c r="E35" s="573"/>
      <c r="F35" s="573"/>
      <c r="G35" s="573"/>
      <c r="H35" s="573"/>
      <c r="I35" s="573"/>
      <c r="J35" s="573"/>
      <c r="K35" s="573"/>
      <c r="L35" s="573"/>
      <c r="M35" s="573"/>
      <c r="N35" s="387"/>
      <c r="O35" s="23"/>
    </row>
    <row r="36" spans="1:15" ht="12.75" customHeight="1">
      <c r="A36" s="371"/>
      <c r="B36" s="387"/>
      <c r="C36" s="418"/>
      <c r="D36" s="396"/>
      <c r="E36" s="396"/>
      <c r="F36" s="396"/>
      <c r="G36" s="396"/>
      <c r="H36" s="396"/>
      <c r="I36" s="396"/>
      <c r="J36" s="397"/>
      <c r="K36" s="397"/>
      <c r="L36" s="397"/>
      <c r="M36" s="397"/>
      <c r="N36" s="387"/>
      <c r="O36" s="23"/>
    </row>
    <row r="37" spans="1:15" ht="4.5" customHeight="1">
      <c r="A37" s="371"/>
      <c r="B37" s="10"/>
      <c r="C37" s="417"/>
      <c r="D37" s="109"/>
      <c r="E37" s="109"/>
      <c r="F37" s="109"/>
      <c r="G37" s="109"/>
      <c r="H37" s="109"/>
      <c r="I37" s="109"/>
      <c r="J37" s="109"/>
      <c r="K37" s="109"/>
      <c r="L37" s="109"/>
      <c r="O37" s="23"/>
    </row>
    <row r="38" spans="1:13" ht="28.5" customHeight="1">
      <c r="A38" s="371"/>
      <c r="B38" s="10"/>
      <c r="C38" s="174" t="s">
        <v>258</v>
      </c>
      <c r="D38" s="815" t="str">
        <f>Translations!$B$1001</f>
        <v>Prašome pateikti trumpą metodo, kuris bus naudojamas apskaičiuoti degalų sąnaudas pagal ES ATLPS tuo atveju, kai trūks duomenų pagal prieš tai nurodytas sąlygas, aprašymą.</v>
      </c>
      <c r="E38" s="764"/>
      <c r="F38" s="764"/>
      <c r="G38" s="764"/>
      <c r="H38" s="764"/>
      <c r="I38" s="764"/>
      <c r="J38" s="764"/>
      <c r="K38" s="764"/>
      <c r="L38" s="764"/>
      <c r="M38" s="764"/>
    </row>
    <row r="39" spans="3:13" ht="52.5" customHeight="1">
      <c r="C39" s="175"/>
      <c r="D39" s="816"/>
      <c r="E39" s="817"/>
      <c r="F39" s="817"/>
      <c r="G39" s="817"/>
      <c r="H39" s="817"/>
      <c r="I39" s="817"/>
      <c r="J39" s="817"/>
      <c r="K39" s="817"/>
      <c r="L39" s="817"/>
      <c r="M39" s="818"/>
    </row>
    <row r="40" ht="12.75">
      <c r="C40" s="175"/>
    </row>
    <row r="41" spans="1:15" s="109" customFormat="1" ht="42" customHeight="1">
      <c r="A41" s="110"/>
      <c r="C41" s="174" t="s">
        <v>261</v>
      </c>
      <c r="D41" s="770" t="str">
        <f>Translations!$B$1002</f>
        <v>Pildant ES ATLPS ataskaitą, kai pakaitiniai duomenys negali būti nustatyti 11(a) punkte aprašytu metodu, išmetamų ŠESD kiekį galima apskaičiuoti pagal degalų sąnaudas, nustatytas naudojant priemonę, aprašytą SAR 54(2) straipsnyje. Nurodykite šiuo atveju naudojamą Komisijos patvirtintą priemonę:</v>
      </c>
      <c r="E41" s="573"/>
      <c r="F41" s="573"/>
      <c r="G41" s="573"/>
      <c r="H41" s="573"/>
      <c r="I41" s="573"/>
      <c r="J41" s="573"/>
      <c r="K41" s="573"/>
      <c r="L41" s="573"/>
      <c r="M41" s="573"/>
      <c r="N41" s="273"/>
      <c r="O41" s="86"/>
    </row>
    <row r="42" spans="3:9" ht="12.75">
      <c r="C42" s="175"/>
      <c r="D42" s="807" t="s">
        <v>1599</v>
      </c>
      <c r="E42" s="808"/>
      <c r="F42" s="808"/>
      <c r="G42" s="808"/>
      <c r="H42" s="808"/>
      <c r="I42" s="809"/>
    </row>
    <row r="43" ht="12.75">
      <c r="C43" s="175"/>
    </row>
    <row r="44" spans="3:13" ht="28.5" customHeight="1">
      <c r="C44" s="420" t="s">
        <v>299</v>
      </c>
      <c r="D44" s="564" t="str">
        <f>Translations!$B$1031</f>
        <v>Pateikite informaciją apie visus antrinius duomenų šaltinius, kuriuos ketinate naudoti siekdami išvengti duomenų spragų, jei taikoma:</v>
      </c>
      <c r="E44" s="564"/>
      <c r="F44" s="564"/>
      <c r="G44" s="564"/>
      <c r="H44" s="564"/>
      <c r="I44" s="564"/>
      <c r="J44" s="564"/>
      <c r="K44" s="564"/>
      <c r="L44" s="564"/>
      <c r="M44" s="564"/>
    </row>
    <row r="45" spans="3:13" ht="12.75">
      <c r="C45" s="419"/>
      <c r="D45" s="819"/>
      <c r="E45" s="820"/>
      <c r="F45" s="820"/>
      <c r="G45" s="820"/>
      <c r="H45" s="820"/>
      <c r="I45" s="820"/>
      <c r="J45" s="820"/>
      <c r="K45" s="820"/>
      <c r="L45" s="820"/>
      <c r="M45" s="821"/>
    </row>
    <row r="46" spans="3:13" ht="12.75">
      <c r="C46" s="419"/>
      <c r="D46" s="822"/>
      <c r="E46" s="823"/>
      <c r="F46" s="823"/>
      <c r="G46" s="823"/>
      <c r="H46" s="823"/>
      <c r="I46" s="823"/>
      <c r="J46" s="823"/>
      <c r="K46" s="823"/>
      <c r="L46" s="823"/>
      <c r="M46" s="824"/>
    </row>
    <row r="47" spans="3:13" ht="12.75">
      <c r="C47" s="419"/>
      <c r="D47" s="825"/>
      <c r="E47" s="826"/>
      <c r="F47" s="826"/>
      <c r="G47" s="826"/>
      <c r="H47" s="826"/>
      <c r="I47" s="826"/>
      <c r="J47" s="826"/>
      <c r="K47" s="826"/>
      <c r="L47" s="826"/>
      <c r="M47" s="827"/>
    </row>
    <row r="48" ht="12.75">
      <c r="C48" s="175"/>
    </row>
    <row r="49" spans="1:15" s="109" customFormat="1" ht="29.25" customHeight="1">
      <c r="A49" s="110"/>
      <c r="B49" s="23"/>
      <c r="C49" s="174" t="s">
        <v>263</v>
      </c>
      <c r="D49" s="815" t="str">
        <f>Translations!$B$321</f>
        <v>Prašome pateikti trumpą metodikos, taikomos, kai trūksta ne degalų sunaudojimo, bet kitų parametrų duomenų, aprašymą, jei taikytina.</v>
      </c>
      <c r="E49" s="764"/>
      <c r="F49" s="764"/>
      <c r="G49" s="764"/>
      <c r="H49" s="764"/>
      <c r="I49" s="764"/>
      <c r="J49" s="764"/>
      <c r="K49" s="764"/>
      <c r="L49" s="764"/>
      <c r="M49" s="764"/>
      <c r="N49" s="273"/>
      <c r="O49" s="86"/>
    </row>
    <row r="50" spans="3:13" ht="52.5" customHeight="1">
      <c r="C50" s="175"/>
      <c r="D50" s="749"/>
      <c r="E50" s="812"/>
      <c r="F50" s="812"/>
      <c r="G50" s="812"/>
      <c r="H50" s="812"/>
      <c r="I50" s="812"/>
      <c r="J50" s="812"/>
      <c r="K50" s="812"/>
      <c r="L50" s="812"/>
      <c r="M50" s="813"/>
    </row>
    <row r="51" ht="12.75">
      <c r="C51" s="175"/>
    </row>
    <row r="52" spans="3:13" ht="30" customHeight="1">
      <c r="C52" s="420" t="s">
        <v>264</v>
      </c>
      <c r="D52" s="564" t="str">
        <f>Translations!$B$1007</f>
        <v>Pateikite išsamią informaciją apie procedūrą, kuria siekiama užtikrinti, kad duomenų spragos sudarytų mažiau nei 5% skrydžių.</v>
      </c>
      <c r="E52" s="573"/>
      <c r="F52" s="573"/>
      <c r="G52" s="573"/>
      <c r="H52" s="573"/>
      <c r="I52" s="573"/>
      <c r="J52" s="573"/>
      <c r="K52" s="573"/>
      <c r="L52" s="573"/>
      <c r="M52" s="573"/>
    </row>
    <row r="53" spans="3:13" ht="46.5" customHeight="1">
      <c r="C53" s="175"/>
      <c r="D53" s="694" t="str">
        <f>Translations!$B$1008</f>
        <v>Remiantis SAR 65(2) straipsniu, duomenų spragos per ataskaitinius metus neturėtų viršyti 5 procentų skrydžių. Jei orlaivio naudotojas pastebi, kad duomenų spragos ir sistemos trūkumai peržengia šią ribą, jis turi bendradarbiauti su kompetentinga institucija ir imtis taisomųjų veiksmų šiai problemai pašalinti. Orlaivio naudotojas metinėje išmetamų ŠESD ataskaitoje turi nurodyti procentinę skrydžių, kuriuose yra nustatytos duomenų spragos, dalį ir duomenų spragų aplinkybes bei priežastis.</v>
      </c>
      <c r="E53" s="695"/>
      <c r="F53" s="695"/>
      <c r="G53" s="695"/>
      <c r="H53" s="695"/>
      <c r="I53" s="695"/>
      <c r="J53" s="695"/>
      <c r="K53" s="695"/>
      <c r="L53" s="695"/>
      <c r="M53" s="695"/>
    </row>
    <row r="54" spans="3:13" ht="12.75">
      <c r="C54" s="175"/>
      <c r="D54" s="700" t="str">
        <f>Translations!$B$194</f>
        <v>Procedūros pavadinimas</v>
      </c>
      <c r="E54" s="701"/>
      <c r="F54" s="754"/>
      <c r="G54" s="744"/>
      <c r="H54" s="744"/>
      <c r="I54" s="744"/>
      <c r="J54" s="744"/>
      <c r="K54" s="744"/>
      <c r="L54" s="744"/>
      <c r="M54" s="665"/>
    </row>
    <row r="55" spans="3:13" ht="12.75">
      <c r="C55" s="175"/>
      <c r="D55" s="700" t="str">
        <f>Translations!$B$195</f>
        <v>Procedūros nuoroda</v>
      </c>
      <c r="E55" s="701"/>
      <c r="F55" s="754"/>
      <c r="G55" s="744"/>
      <c r="H55" s="744"/>
      <c r="I55" s="744"/>
      <c r="J55" s="744"/>
      <c r="K55" s="744"/>
      <c r="L55" s="744"/>
      <c r="M55" s="665"/>
    </row>
    <row r="56" spans="3:13" ht="38.25" customHeight="1">
      <c r="C56" s="175"/>
      <c r="D56" s="700" t="str">
        <f>Translations!$B$197</f>
        <v>Trumpas procedūros aprašymas</v>
      </c>
      <c r="E56" s="701"/>
      <c r="F56" s="754"/>
      <c r="G56" s="744"/>
      <c r="H56" s="744"/>
      <c r="I56" s="744"/>
      <c r="J56" s="744"/>
      <c r="K56" s="744"/>
      <c r="L56" s="744"/>
      <c r="M56" s="665"/>
    </row>
    <row r="57" spans="3:13" ht="36.75" customHeight="1">
      <c r="C57" s="175"/>
      <c r="D57" s="700" t="str">
        <f>Translations!$B$198</f>
        <v>Postas ar departamentas, atsakingas už duomenų tvarkymą</v>
      </c>
      <c r="E57" s="701"/>
      <c r="F57" s="754"/>
      <c r="G57" s="744"/>
      <c r="H57" s="744"/>
      <c r="I57" s="744"/>
      <c r="J57" s="744"/>
      <c r="K57" s="744"/>
      <c r="L57" s="744"/>
      <c r="M57" s="665"/>
    </row>
    <row r="58" spans="3:13" ht="12.75" customHeight="1">
      <c r="C58" s="175"/>
      <c r="D58" s="700" t="str">
        <f>Translations!$B$199</f>
        <v>Vieta, kurioje laikomi įrašai</v>
      </c>
      <c r="E58" s="701"/>
      <c r="F58" s="754"/>
      <c r="G58" s="744"/>
      <c r="H58" s="744"/>
      <c r="I58" s="744"/>
      <c r="J58" s="744"/>
      <c r="K58" s="744"/>
      <c r="L58" s="744"/>
      <c r="M58" s="665"/>
    </row>
    <row r="59" spans="3:13" ht="25.5" customHeight="1">
      <c r="C59" s="175"/>
      <c r="D59" s="700" t="str">
        <f>Translations!$B$233</f>
        <v>Naudojamos sistemos pavadinimas (kai taikytina)</v>
      </c>
      <c r="E59" s="701"/>
      <c r="F59" s="754"/>
      <c r="G59" s="744"/>
      <c r="H59" s="744"/>
      <c r="I59" s="744"/>
      <c r="J59" s="744"/>
      <c r="K59" s="744"/>
      <c r="L59" s="744"/>
      <c r="M59" s="665"/>
    </row>
    <row r="61" spans="4:10" ht="12.75">
      <c r="D61" s="653" t="str">
        <f>Translations!$B$1000</f>
        <v>&lt;&lt;&lt; Spaukite čia norėdami pereiti į 12 skyrių „Valdymas“ &gt;&gt;&gt;</v>
      </c>
      <c r="E61" s="653"/>
      <c r="F61" s="653"/>
      <c r="G61" s="653"/>
      <c r="H61" s="653"/>
      <c r="I61" s="653"/>
      <c r="J61" s="653"/>
    </row>
  </sheetData>
  <sheetProtection sheet="1" objects="1" scenarios="1" formatCells="0" formatColumns="0" formatRows="0" insertColumns="0" insertRows="0"/>
  <mergeCells count="49">
    <mergeCell ref="D17:M17"/>
    <mergeCell ref="D35:M35"/>
    <mergeCell ref="G22:H22"/>
    <mergeCell ref="D20:F20"/>
    <mergeCell ref="D21:F21"/>
    <mergeCell ref="D22:F22"/>
    <mergeCell ref="F55:M55"/>
    <mergeCell ref="F59:M59"/>
    <mergeCell ref="D54:E54"/>
    <mergeCell ref="F58:M58"/>
    <mergeCell ref="D55:E55"/>
    <mergeCell ref="D56:E56"/>
    <mergeCell ref="D61:J61"/>
    <mergeCell ref="G20:H20"/>
    <mergeCell ref="D59:E59"/>
    <mergeCell ref="F56:M56"/>
    <mergeCell ref="D58:E58"/>
    <mergeCell ref="F57:M57"/>
    <mergeCell ref="D57:E57"/>
    <mergeCell ref="D52:M52"/>
    <mergeCell ref="D53:M53"/>
    <mergeCell ref="F54:M54"/>
    <mergeCell ref="E12:M12"/>
    <mergeCell ref="D13:M13"/>
    <mergeCell ref="D44:M44"/>
    <mergeCell ref="D14:M14"/>
    <mergeCell ref="D15:I15"/>
    <mergeCell ref="G21:H21"/>
    <mergeCell ref="D32:M32"/>
    <mergeCell ref="D38:M38"/>
    <mergeCell ref="G19:H19"/>
    <mergeCell ref="D19:F19"/>
    <mergeCell ref="D49:M49"/>
    <mergeCell ref="D39:M39"/>
    <mergeCell ref="D45:M45"/>
    <mergeCell ref="D46:M46"/>
    <mergeCell ref="D47:M47"/>
    <mergeCell ref="D42:I42"/>
    <mergeCell ref="D41:M41"/>
    <mergeCell ref="D3:M3"/>
    <mergeCell ref="D7:M7"/>
    <mergeCell ref="E8:M8"/>
    <mergeCell ref="E9:M9"/>
    <mergeCell ref="D10:M10"/>
    <mergeCell ref="D50:M50"/>
    <mergeCell ref="D24:M24"/>
    <mergeCell ref="D26:M26"/>
    <mergeCell ref="E11:M11"/>
    <mergeCell ref="D28:J28"/>
  </mergeCells>
  <conditionalFormatting sqref="C35:D35 C34:M34 C36:M36">
    <cfRule type="expression" priority="27" dxfId="0" stopIfTrue="1">
      <formula>CONTR_CORSIAapplied=FALSE</formula>
    </cfRule>
  </conditionalFormatting>
  <conditionalFormatting sqref="B34:B36">
    <cfRule type="expression" priority="20" dxfId="0" stopIfTrue="1">
      <formula>CONTR_CORSIAapplied=FALSE</formula>
    </cfRule>
  </conditionalFormatting>
  <conditionalFormatting sqref="N34:N36">
    <cfRule type="expression" priority="12" dxfId="0" stopIfTrue="1">
      <formula>CONTR_CORSIAapplied=FALSE</formula>
    </cfRule>
  </conditionalFormatting>
  <conditionalFormatting sqref="C45:D47">
    <cfRule type="expression" priority="6" dxfId="0" stopIfTrue="1">
      <formula>CONTR_CORSIAapplied=FALSE</formula>
    </cfRule>
  </conditionalFormatting>
  <conditionalFormatting sqref="C44:D44">
    <cfRule type="expression" priority="4" dxfId="0" stopIfTrue="1">
      <formula>CONTR_CORSIAapplied=FALSE</formula>
    </cfRule>
  </conditionalFormatting>
  <conditionalFormatting sqref="D15:I15">
    <cfRule type="expression" priority="3" dxfId="18" stopIfTrue="1">
      <formula>CONTR_onlyCORSIA</formula>
    </cfRule>
  </conditionalFormatting>
  <conditionalFormatting sqref="D19:I22">
    <cfRule type="expression" priority="2" dxfId="18" stopIfTrue="1">
      <formula>CONTR_onlyCORSIA</formula>
    </cfRule>
  </conditionalFormatting>
  <conditionalFormatting sqref="D26:M26">
    <cfRule type="expression" priority="1" dxfId="18" stopIfTrue="1">
      <formula>CONTR_onlyCORSIA</formula>
    </cfRule>
  </conditionalFormatting>
  <dataValidations count="2">
    <dataValidation type="list" allowBlank="1" showInputMessage="1" showErrorMessage="1" sqref="D42:I42 D15:I15">
      <formula1>commissiontool</formula1>
    </dataValidation>
    <dataValidation type="list" allowBlank="1" showInputMessage="1" showErrorMessage="1" sqref="I20:I22">
      <formula1>YesNo</formula1>
    </dataValidation>
  </dataValidations>
  <hyperlinks>
    <hyperlink ref="D61:I61" location="Management!C10" display="&lt;&lt;&lt; Click here to proceed to section 11 &quot;Management Systems&quot; &gt;&gt;&gt;"/>
    <hyperlink ref="D28:I28" location="Management!C10" display="&lt;&lt;&lt; Click here to proceed to section 11 &quot;Management Systems&quot; &gt;&gt;&gt;"/>
    <hyperlink ref="D28:J28" location="JUMP_12_Management" display="&lt;&lt;&lt; Click here to proceed to section 12 &quot;Management&quot; &gt;&gt;&gt;"/>
    <hyperlink ref="D61:J61" location="JUMP_12_Management" display="&lt;&lt;&lt; Click here to proceed to section 12 &quot;Management&quot; &gt;&gt;&gt;"/>
  </hyperlinks>
  <printOptions/>
  <pageMargins left="0.7874015748031497" right="0.7874015748031497" top="0.7874015748031497" bottom="0.7874015748031497" header="0.3937007874015748" footer="0.3937007874015748"/>
  <pageSetup fitToHeight="3" fitToWidth="1" horizontalDpi="600" verticalDpi="600" orientation="portrait" paperSize="9" scale="67" r:id="rId1"/>
  <headerFooter alignWithMargins="0">
    <oddHeader>&amp;L&amp;F, &amp;A&amp;R&amp;D, &amp;T</oddHeader>
    <oddFooter>&amp;C&amp;P /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L171"/>
  <sheetViews>
    <sheetView showGridLines="0" zoomScaleSheetLayoutView="100" zoomScalePageLayoutView="0" workbookViewId="0" topLeftCell="A1">
      <selection activeCell="A1" sqref="A1"/>
    </sheetView>
  </sheetViews>
  <sheetFormatPr defaultColWidth="11.421875" defaultRowHeight="12.75"/>
  <cols>
    <col min="1" max="1" width="3.140625" style="273" customWidth="1"/>
    <col min="2" max="2" width="4.00390625" style="225" customWidth="1"/>
    <col min="3" max="10" width="12.7109375" style="23" customWidth="1"/>
    <col min="11" max="11" width="4.00390625" style="23" customWidth="1"/>
    <col min="12" max="16384" width="11.421875" style="23" customWidth="1"/>
  </cols>
  <sheetData>
    <row r="2" spans="2:11" ht="33.75" customHeight="1">
      <c r="B2" s="861" t="str">
        <f>Translations!$B$322</f>
        <v>DUOMENŲ VALDYMO IR KONTROLĖS PROCEDŪRŲ APRAŠYMAS</v>
      </c>
      <c r="C2" s="861"/>
      <c r="D2" s="861"/>
      <c r="E2" s="861"/>
      <c r="F2" s="861"/>
      <c r="G2" s="861"/>
      <c r="H2" s="861"/>
      <c r="I2" s="861"/>
      <c r="J2" s="861"/>
      <c r="K2" s="861"/>
    </row>
    <row r="4" spans="2:11" ht="15.75">
      <c r="B4" s="222">
        <v>12</v>
      </c>
      <c r="C4" s="223" t="str">
        <f>Translations!$B$15</f>
        <v>Valdymas</v>
      </c>
      <c r="D4" s="223"/>
      <c r="E4" s="223"/>
      <c r="F4" s="223"/>
      <c r="G4" s="223"/>
      <c r="H4" s="223"/>
      <c r="I4" s="223"/>
      <c r="J4" s="223"/>
      <c r="K4" s="223"/>
    </row>
    <row r="5" spans="2:11" ht="4.5" customHeight="1">
      <c r="B5" s="224"/>
      <c r="C5" s="109"/>
      <c r="D5" s="109"/>
      <c r="E5" s="109"/>
      <c r="F5" s="109"/>
      <c r="G5" s="109"/>
      <c r="H5" s="109"/>
      <c r="I5" s="109"/>
      <c r="J5" s="109"/>
      <c r="K5" s="109"/>
    </row>
    <row r="6" spans="2:11" ht="12.75" customHeight="1">
      <c r="B6" s="387"/>
      <c r="C6" s="396"/>
      <c r="D6" s="396"/>
      <c r="E6" s="396"/>
      <c r="F6" s="396"/>
      <c r="G6" s="396"/>
      <c r="H6" s="396"/>
      <c r="I6" s="397"/>
      <c r="J6" s="397"/>
      <c r="K6" s="380"/>
    </row>
    <row r="7" spans="2:11" ht="35.25" customHeight="1">
      <c r="B7" s="387"/>
      <c r="C7" s="734" t="str">
        <f>Translations!$B$917</f>
        <v>Atminkite, kad, jei nėra paminėti konkretūs reikalavimai, laikoma, kad toliau pateiktos procedūros yra taikomos abiem stebėsenos prievolėms, t. y., ir pagal ES ATLPS, ir pagal CORSIA. Jei taikomos procedūros skiriasi abiejose sistemose, prašome nurodyti skirtumus „aprašymo“ laukelyje.</v>
      </c>
      <c r="D7" s="573"/>
      <c r="E7" s="573"/>
      <c r="F7" s="573"/>
      <c r="G7" s="573"/>
      <c r="H7" s="573"/>
      <c r="I7" s="573"/>
      <c r="J7" s="573"/>
      <c r="K7" s="380"/>
    </row>
    <row r="8" spans="2:11" ht="12.75" customHeight="1">
      <c r="B8" s="387"/>
      <c r="C8" s="396"/>
      <c r="D8" s="396"/>
      <c r="E8" s="396"/>
      <c r="F8" s="396"/>
      <c r="G8" s="396"/>
      <c r="H8" s="396"/>
      <c r="I8" s="397"/>
      <c r="J8" s="397"/>
      <c r="K8" s="380"/>
    </row>
    <row r="9" spans="2:11" ht="4.5" customHeight="1">
      <c r="B9" s="224"/>
      <c r="C9" s="109"/>
      <c r="D9" s="109"/>
      <c r="E9" s="109"/>
      <c r="F9" s="109"/>
      <c r="G9" s="109"/>
      <c r="H9" s="109"/>
      <c r="I9" s="109"/>
      <c r="J9" s="109"/>
      <c r="K9" s="109"/>
    </row>
    <row r="10" spans="2:11" ht="12.75">
      <c r="B10" s="62" t="s">
        <v>258</v>
      </c>
      <c r="C10" s="564" t="str">
        <f>Translations!$B$323</f>
        <v>Nurodykite, kas atsakingas už stebėseną ir ataskaitų teikimą (SAR 61 straipsnis)</v>
      </c>
      <c r="D10" s="564"/>
      <c r="E10" s="564"/>
      <c r="F10" s="564"/>
      <c r="G10" s="564"/>
      <c r="H10" s="564"/>
      <c r="I10" s="564"/>
      <c r="J10" s="564"/>
      <c r="K10" s="564"/>
    </row>
    <row r="11" spans="2:11" ht="25.5" customHeight="1">
      <c r="B11" s="54"/>
      <c r="C11" s="681" t="str">
        <f>Translations!$B$324</f>
        <v>Prašome nurodyti pareigas ar pareigybes ir pateikti glaustą jų vaidmens, susijusio su stebėsena ir ataskaitų teikimu, santrauką. Turi būti išvardyti tik tie asmenys, kuriems tenka bendroji atsakomybė ir kitoks svarbus vaidmuo (t. y. nereikia įtraukti asmenų, kuriems pavedamos užduotys).</v>
      </c>
      <c r="D11" s="681"/>
      <c r="E11" s="681"/>
      <c r="F11" s="681"/>
      <c r="G11" s="681"/>
      <c r="H11" s="681"/>
      <c r="I11" s="681"/>
      <c r="J11" s="681"/>
      <c r="K11" s="681"/>
    </row>
    <row r="12" spans="2:11" ht="12.75">
      <c r="B12" s="54"/>
      <c r="C12" s="681" t="str">
        <f>Translations!$B$325</f>
        <v>Tai gali būti pateikta medžio pavidalo diagramoje ar organizacijos struktūros schemoje, pridedamoje prie jūsų pateikiamos informacijos.</v>
      </c>
      <c r="D12" s="681"/>
      <c r="E12" s="681"/>
      <c r="F12" s="681"/>
      <c r="G12" s="681"/>
      <c r="H12" s="681"/>
      <c r="I12" s="681"/>
      <c r="J12" s="681"/>
      <c r="K12" s="681"/>
    </row>
    <row r="13" spans="3:11" ht="12.75" customHeight="1">
      <c r="C13" s="870" t="str">
        <f>Translations!$B$326</f>
        <v>Pareigos ar pareigybė</v>
      </c>
      <c r="D13" s="871"/>
      <c r="E13" s="872" t="str">
        <f>Translations!$B$327</f>
        <v>Atsakomybės sritis</v>
      </c>
      <c r="F13" s="873"/>
      <c r="G13" s="873"/>
      <c r="H13" s="873"/>
      <c r="I13" s="873"/>
      <c r="J13" s="873"/>
      <c r="K13" s="871"/>
    </row>
    <row r="14" spans="3:11" ht="12.75">
      <c r="C14" s="754"/>
      <c r="D14" s="665"/>
      <c r="E14" s="755"/>
      <c r="F14" s="744"/>
      <c r="G14" s="744"/>
      <c r="H14" s="744"/>
      <c r="I14" s="744"/>
      <c r="J14" s="744"/>
      <c r="K14" s="665"/>
    </row>
    <row r="15" spans="3:11" ht="12.75">
      <c r="C15" s="754"/>
      <c r="D15" s="665"/>
      <c r="E15" s="755"/>
      <c r="F15" s="744"/>
      <c r="G15" s="744"/>
      <c r="H15" s="744"/>
      <c r="I15" s="744"/>
      <c r="J15" s="744"/>
      <c r="K15" s="665"/>
    </row>
    <row r="16" spans="3:11" ht="12.75">
      <c r="C16" s="754"/>
      <c r="D16" s="665"/>
      <c r="E16" s="755"/>
      <c r="F16" s="744"/>
      <c r="G16" s="744"/>
      <c r="H16" s="744"/>
      <c r="I16" s="744"/>
      <c r="J16" s="744"/>
      <c r="K16" s="665"/>
    </row>
    <row r="17" spans="3:11" ht="12.75">
      <c r="C17" s="754"/>
      <c r="D17" s="665"/>
      <c r="E17" s="755"/>
      <c r="F17" s="744"/>
      <c r="G17" s="744"/>
      <c r="H17" s="744"/>
      <c r="I17" s="744"/>
      <c r="J17" s="744"/>
      <c r="K17" s="665"/>
    </row>
    <row r="18" spans="3:11" ht="12.75">
      <c r="C18" s="754"/>
      <c r="D18" s="665"/>
      <c r="E18" s="755"/>
      <c r="F18" s="744"/>
      <c r="G18" s="744"/>
      <c r="H18" s="744"/>
      <c r="I18" s="744"/>
      <c r="J18" s="744"/>
      <c r="K18" s="665"/>
    </row>
    <row r="19" spans="2:11" ht="12.75">
      <c r="B19" s="224"/>
      <c r="C19" s="109"/>
      <c r="D19" s="109"/>
      <c r="E19" s="109"/>
      <c r="F19" s="109"/>
      <c r="G19" s="109"/>
      <c r="H19" s="109"/>
      <c r="I19" s="109"/>
      <c r="J19" s="109"/>
      <c r="K19" s="109"/>
    </row>
    <row r="20" spans="2:11" ht="29.25" customHeight="1">
      <c r="B20" s="103" t="s">
        <v>261</v>
      </c>
      <c r="C20" s="564" t="str">
        <f>Translations!$B$328</f>
        <v>Išsamiau aprašykite už stebėseną ir ataskaitų teikimą atsakingo personalo atsakomybės paskirstymo ir būtinų kompetencijų valdymo procedūrą pagal SAR 58 straipsnio 3 dalies c punktą.</v>
      </c>
      <c r="D20" s="652"/>
      <c r="E20" s="652"/>
      <c r="F20" s="652"/>
      <c r="G20" s="652"/>
      <c r="H20" s="652"/>
      <c r="I20" s="652"/>
      <c r="J20" s="652"/>
      <c r="K20" s="652"/>
    </row>
    <row r="21" spans="2:11" ht="28.5" customHeight="1">
      <c r="B21" s="103"/>
      <c r="C21" s="654" t="str">
        <f>Translations!$B$329</f>
        <v>Šioje procedūroje turėtų būti nustatyta, kaip paskirstoma stebėsenos ir ataskaitų teikimo atsakomybė, kaip vykdomi mokymai ir peržiūra ir kaip pareigos atskiriamos, kad visus susijusius duomenis patvirtintų asmuo, nedirbantis su duomenų registravimu ir rinkimu.</v>
      </c>
      <c r="D21" s="654"/>
      <c r="E21" s="654"/>
      <c r="F21" s="654"/>
      <c r="G21" s="654"/>
      <c r="H21" s="654"/>
      <c r="I21" s="654"/>
      <c r="J21" s="654"/>
      <c r="K21" s="654"/>
    </row>
    <row r="22" spans="2:11" ht="12.75">
      <c r="B22" s="153"/>
      <c r="C22" s="700" t="str">
        <f>Translations!$B$194</f>
        <v>Procedūros pavadinimas</v>
      </c>
      <c r="D22" s="701"/>
      <c r="E22" s="754"/>
      <c r="F22" s="755"/>
      <c r="G22" s="755"/>
      <c r="H22" s="755"/>
      <c r="I22" s="755"/>
      <c r="J22" s="755"/>
      <c r="K22" s="758"/>
    </row>
    <row r="23" spans="2:11" ht="12.75">
      <c r="B23" s="153"/>
      <c r="C23" s="700" t="str">
        <f>Translations!$B$195</f>
        <v>Procedūros nuoroda</v>
      </c>
      <c r="D23" s="701"/>
      <c r="E23" s="754"/>
      <c r="F23" s="755"/>
      <c r="G23" s="755"/>
      <c r="H23" s="755"/>
      <c r="I23" s="755"/>
      <c r="J23" s="755"/>
      <c r="K23" s="758"/>
    </row>
    <row r="24" spans="2:11" ht="54" customHeight="1">
      <c r="B24" s="153"/>
      <c r="C24" s="700" t="str">
        <f>Translations!$B$197</f>
        <v>Trumpas procedūros aprašymas</v>
      </c>
      <c r="D24" s="701"/>
      <c r="E24" s="754"/>
      <c r="F24" s="755"/>
      <c r="G24" s="755"/>
      <c r="H24" s="755"/>
      <c r="I24" s="755"/>
      <c r="J24" s="755"/>
      <c r="K24" s="758"/>
    </row>
    <row r="25" spans="2:11" ht="38.25" customHeight="1">
      <c r="B25" s="153"/>
      <c r="C25" s="700" t="str">
        <f>Translations!$B$198</f>
        <v>Postas ar departamentas, atsakingas už duomenų tvarkymą</v>
      </c>
      <c r="D25" s="701"/>
      <c r="E25" s="754"/>
      <c r="F25" s="755"/>
      <c r="G25" s="755"/>
      <c r="H25" s="755"/>
      <c r="I25" s="755"/>
      <c r="J25" s="755"/>
      <c r="K25" s="758"/>
    </row>
    <row r="26" spans="2:11" ht="24.75" customHeight="1">
      <c r="B26" s="153"/>
      <c r="C26" s="700" t="str">
        <f>Translations!$B$199</f>
        <v>Vieta, kurioje laikomi įrašai</v>
      </c>
      <c r="D26" s="701"/>
      <c r="E26" s="754"/>
      <c r="F26" s="755"/>
      <c r="G26" s="755"/>
      <c r="H26" s="755"/>
      <c r="I26" s="755"/>
      <c r="J26" s="755"/>
      <c r="K26" s="758"/>
    </row>
    <row r="27" spans="2:11" ht="28.5" customHeight="1">
      <c r="B27" s="153"/>
      <c r="C27" s="700" t="str">
        <f>Translations!$B$233</f>
        <v>Naudojamos sistemos pavadinimas (kai taikytina)</v>
      </c>
      <c r="D27" s="701"/>
      <c r="E27" s="841"/>
      <c r="F27" s="842"/>
      <c r="G27" s="842"/>
      <c r="H27" s="842"/>
      <c r="I27" s="842"/>
      <c r="J27" s="842"/>
      <c r="K27" s="843"/>
    </row>
    <row r="28" spans="2:6" ht="12.75">
      <c r="B28" s="224"/>
      <c r="C28" s="218"/>
      <c r="D28" s="218"/>
      <c r="E28" s="218"/>
      <c r="F28" s="218"/>
    </row>
    <row r="29" spans="2:11" ht="27" customHeight="1">
      <c r="B29" s="103" t="s">
        <v>299</v>
      </c>
      <c r="C29" s="652" t="str">
        <f>Translations!$B$330</f>
        <v>Išsamiau aprašykite procedūrą, pagal kurią reguliariai įvertinamas stebėsenos plano tinkamumas, visų pirma apimant galimas stebėsenos metodikos tobulinimo priemones.</v>
      </c>
      <c r="D29" s="652"/>
      <c r="E29" s="652"/>
      <c r="F29" s="652"/>
      <c r="G29" s="652"/>
      <c r="H29" s="652"/>
      <c r="I29" s="652"/>
      <c r="J29" s="652"/>
      <c r="K29" s="652"/>
    </row>
    <row r="30" spans="2:11" ht="39" customHeight="1">
      <c r="B30" s="103"/>
      <c r="C30" s="654" t="str">
        <f>Translations!$B$331</f>
        <v>Procedūroje turi būti nustatytas reguliaraus tikrinimo procesas, kuriuo siekiama, kad stebėsenos planas atspindėtų veiklos pobūdį ir kad atitiktų stebėsenos ir ataskaitų reglamentą. Trumpame aprašyme turi būti nurodyta, kaip reguliariai planas vertinamas, atsižvelgiant į veiklos pobūdį ir tai, kaip apie pakeitimus, nustatytus per vidaus patikrinimus ir patikros vizitus, pranešama kompetentingai institucijai.</v>
      </c>
      <c r="D30" s="654"/>
      <c r="E30" s="654"/>
      <c r="F30" s="654"/>
      <c r="G30" s="654"/>
      <c r="H30" s="654"/>
      <c r="I30" s="654"/>
      <c r="J30" s="654"/>
      <c r="K30" s="654"/>
    </row>
    <row r="31" spans="2:11" ht="12.75">
      <c r="B31" s="153"/>
      <c r="C31" s="700" t="str">
        <f>Translations!$B$194</f>
        <v>Procedūros pavadinimas</v>
      </c>
      <c r="D31" s="701"/>
      <c r="E31" s="754"/>
      <c r="F31" s="755"/>
      <c r="G31" s="755"/>
      <c r="H31" s="755"/>
      <c r="I31" s="755"/>
      <c r="J31" s="755"/>
      <c r="K31" s="758"/>
    </row>
    <row r="32" spans="2:11" ht="12.75">
      <c r="B32" s="153"/>
      <c r="C32" s="700" t="str">
        <f>Translations!$B$195</f>
        <v>Procedūros nuoroda</v>
      </c>
      <c r="D32" s="701"/>
      <c r="E32" s="754"/>
      <c r="F32" s="755"/>
      <c r="G32" s="755"/>
      <c r="H32" s="755"/>
      <c r="I32" s="755"/>
      <c r="J32" s="755"/>
      <c r="K32" s="758"/>
    </row>
    <row r="33" spans="2:11" ht="54" customHeight="1">
      <c r="B33" s="153"/>
      <c r="C33" s="700" t="str">
        <f>Translations!$B$197</f>
        <v>Trumpas procedūros aprašymas</v>
      </c>
      <c r="D33" s="701"/>
      <c r="E33" s="754"/>
      <c r="F33" s="755"/>
      <c r="G33" s="755"/>
      <c r="H33" s="755"/>
      <c r="I33" s="755"/>
      <c r="J33" s="755"/>
      <c r="K33" s="758"/>
    </row>
    <row r="34" spans="2:11" ht="38.25" customHeight="1">
      <c r="B34" s="153"/>
      <c r="C34" s="700" t="str">
        <f>Translations!$B$198</f>
        <v>Postas ar departamentas, atsakingas už duomenų tvarkymą</v>
      </c>
      <c r="D34" s="701"/>
      <c r="E34" s="754"/>
      <c r="F34" s="755"/>
      <c r="G34" s="755"/>
      <c r="H34" s="755"/>
      <c r="I34" s="755"/>
      <c r="J34" s="755"/>
      <c r="K34" s="758"/>
    </row>
    <row r="35" spans="2:11" ht="25.5" customHeight="1">
      <c r="B35" s="153"/>
      <c r="C35" s="700" t="str">
        <f>Translations!$B$199</f>
        <v>Vieta, kurioje laikomi įrašai</v>
      </c>
      <c r="D35" s="701"/>
      <c r="E35" s="754"/>
      <c r="F35" s="755"/>
      <c r="G35" s="755"/>
      <c r="H35" s="755"/>
      <c r="I35" s="755"/>
      <c r="J35" s="755"/>
      <c r="K35" s="758"/>
    </row>
    <row r="36" spans="2:11" ht="29.25" customHeight="1">
      <c r="B36" s="153"/>
      <c r="C36" s="700" t="str">
        <f>Translations!$B$233</f>
        <v>Naudojamos sistemos pavadinimas (kai taikytina)</v>
      </c>
      <c r="D36" s="701"/>
      <c r="E36" s="841"/>
      <c r="F36" s="842"/>
      <c r="G36" s="842"/>
      <c r="H36" s="842"/>
      <c r="I36" s="842"/>
      <c r="J36" s="842"/>
      <c r="K36" s="843"/>
    </row>
    <row r="37" spans="2:6" ht="12.75">
      <c r="B37" s="224"/>
      <c r="C37" s="218"/>
      <c r="D37" s="218"/>
      <c r="E37" s="218"/>
      <c r="F37" s="218"/>
    </row>
    <row r="38" spans="2:11" ht="15.75">
      <c r="B38" s="222">
        <v>13</v>
      </c>
      <c r="C38" s="223" t="str">
        <f>Translations!$B$16</f>
        <v>Duomenų srauto valdymo veikla</v>
      </c>
      <c r="D38" s="223"/>
      <c r="E38" s="223"/>
      <c r="F38" s="223"/>
      <c r="G38" s="223"/>
      <c r="H38" s="223"/>
      <c r="I38" s="223"/>
      <c r="J38" s="223"/>
      <c r="K38" s="223"/>
    </row>
    <row r="39" spans="2:11" ht="12.75" customHeight="1">
      <c r="B39" s="224"/>
      <c r="C39" s="109"/>
      <c r="D39" s="109"/>
      <c r="E39" s="109"/>
      <c r="F39" s="109"/>
      <c r="G39" s="109"/>
      <c r="H39" s="109"/>
      <c r="I39" s="109"/>
      <c r="J39" s="109"/>
      <c r="K39" s="109"/>
    </row>
    <row r="40" spans="2:11" ht="29.25" customHeight="1">
      <c r="B40" s="103" t="s">
        <v>258</v>
      </c>
      <c r="C40" s="652" t="str">
        <f>Translations!$B$332</f>
        <v>Išsamiau apibūdinkite duomenų srauto veiklos procedūras, kuriomis užtikrinama, kad pagal ATLPS teikiamuose duomenyse nebūtų netikslumų ir kad jie atitiktų patvirtintą planą ir reglamentą.</v>
      </c>
      <c r="D40" s="652"/>
      <c r="E40" s="652"/>
      <c r="F40" s="652"/>
      <c r="G40" s="652"/>
      <c r="H40" s="652"/>
      <c r="I40" s="652"/>
      <c r="J40" s="652"/>
      <c r="K40" s="652"/>
    </row>
    <row r="41" spans="1:11" s="63" customFormat="1" ht="39.75" customHeight="1">
      <c r="A41" s="273"/>
      <c r="B41" s="58"/>
      <c r="C41" s="832" t="str">
        <f>Translations!$B$333</f>
        <v>Jeigu taikomos kelios procedūros, apibūdinkite svarbiausią procedūrą, kuri apima pagrindinius duomenų srauto veiklos etapus ir pateikite diagramą, kurioje matyti duomenų valdymo procedūrų sąsajos (apačioje pateikite šios diagramos nuorodą ir pateikite kartu su stebėsenos planu). Taip pat atskirame lape galite pateikti išsamesnės informacijos apie kitas taikomas procedūras.</v>
      </c>
      <c r="D41" s="628"/>
      <c r="E41" s="628"/>
      <c r="F41" s="628"/>
      <c r="G41" s="628"/>
      <c r="H41" s="628"/>
      <c r="I41" s="628"/>
      <c r="J41" s="628"/>
      <c r="K41" s="628"/>
    </row>
    <row r="42" spans="1:11" s="63" customFormat="1" ht="64.5" customHeight="1">
      <c r="A42" s="273"/>
      <c r="B42" s="58"/>
      <c r="C42" s="832" t="str">
        <f>Translations!$B$334</f>
        <v>Skiltyje „Susijusių apdorojimo etapų aprašymas“ nurodykite kiekvieną duomenų srauto nuo pirminių duomenų iki metinio išmetamųjų ŠESD kiekio etapą, kuris atspindi duomenų srauto veiklos seką ir sąsajas, ir pateikite formules bei duomenis, naudojamus išmetamųjų ŠESD kiekiui iš pirminių duomenų apskaičiuoti. Nurodykite visas susijusias elektroninių duomenų apdorojimo ir saugojimo sistemas ir kitas įvestis (įskaitant rankinę duomenų įvestį) ir patvirtinkite, kaip registruojami duomenų srauto veiklos rezultatai.</v>
      </c>
      <c r="D42" s="628"/>
      <c r="E42" s="628"/>
      <c r="F42" s="628"/>
      <c r="G42" s="628"/>
      <c r="H42" s="628"/>
      <c r="I42" s="628"/>
      <c r="J42" s="628"/>
      <c r="K42" s="628"/>
    </row>
    <row r="43" spans="1:11" s="63" customFormat="1" ht="4.5" customHeight="1">
      <c r="A43" s="273"/>
      <c r="B43" s="58"/>
      <c r="C43" s="212"/>
      <c r="D43" s="271"/>
      <c r="E43" s="272"/>
      <c r="F43" s="272"/>
      <c r="G43" s="272"/>
      <c r="H43" s="272"/>
      <c r="I43" s="272"/>
      <c r="J43" s="272"/>
      <c r="K43" s="272"/>
    </row>
    <row r="44" spans="1:11" s="63" customFormat="1" ht="12.75" customHeight="1">
      <c r="A44" s="273"/>
      <c r="B44" s="58"/>
      <c r="C44" s="853" t="str">
        <f>Translations!$B$194</f>
        <v>Procedūros pavadinimas</v>
      </c>
      <c r="D44" s="854"/>
      <c r="E44" s="754"/>
      <c r="F44" s="755"/>
      <c r="G44" s="755"/>
      <c r="H44" s="755"/>
      <c r="I44" s="755"/>
      <c r="J44" s="755"/>
      <c r="K44" s="758"/>
    </row>
    <row r="45" spans="1:11" s="63" customFormat="1" ht="12.75" customHeight="1">
      <c r="A45" s="273"/>
      <c r="B45" s="58"/>
      <c r="C45" s="853" t="str">
        <f>Translations!$B$195</f>
        <v>Procedūros nuoroda</v>
      </c>
      <c r="D45" s="854"/>
      <c r="E45" s="754"/>
      <c r="F45" s="755"/>
      <c r="G45" s="755"/>
      <c r="H45" s="755"/>
      <c r="I45" s="755"/>
      <c r="J45" s="755"/>
      <c r="K45" s="758"/>
    </row>
    <row r="46" spans="1:11" s="63" customFormat="1" ht="12.75" customHeight="1">
      <c r="A46" s="273"/>
      <c r="B46" s="58"/>
      <c r="C46" s="853" t="str">
        <f>Translations!$B$335</f>
        <v>Diagramos nuoroda (jei taikoma)</v>
      </c>
      <c r="D46" s="854"/>
      <c r="E46" s="754"/>
      <c r="F46" s="755"/>
      <c r="G46" s="755"/>
      <c r="H46" s="755"/>
      <c r="I46" s="755"/>
      <c r="J46" s="755"/>
      <c r="K46" s="758"/>
    </row>
    <row r="47" spans="1:11" s="63" customFormat="1" ht="25.5" customHeight="1">
      <c r="A47" s="273"/>
      <c r="B47" s="58"/>
      <c r="C47" s="847" t="str">
        <f>Translations!$B$197</f>
        <v>Trumpas procedūros aprašymas</v>
      </c>
      <c r="D47" s="856"/>
      <c r="E47" s="833"/>
      <c r="F47" s="834"/>
      <c r="G47" s="834"/>
      <c r="H47" s="834"/>
      <c r="I47" s="834"/>
      <c r="J47" s="834"/>
      <c r="K47" s="835"/>
    </row>
    <row r="48" spans="1:11" s="63" customFormat="1" ht="25.5" customHeight="1">
      <c r="A48" s="273"/>
      <c r="B48" s="58"/>
      <c r="C48" s="857"/>
      <c r="D48" s="858"/>
      <c r="E48" s="836"/>
      <c r="F48" s="837"/>
      <c r="G48" s="837"/>
      <c r="H48" s="837"/>
      <c r="I48" s="837"/>
      <c r="J48" s="837"/>
      <c r="K48" s="838"/>
    </row>
    <row r="49" spans="1:11" s="63" customFormat="1" ht="25.5" customHeight="1">
      <c r="A49" s="273"/>
      <c r="B49" s="58"/>
      <c r="C49" s="859"/>
      <c r="D49" s="860"/>
      <c r="E49" s="844"/>
      <c r="F49" s="845"/>
      <c r="G49" s="845"/>
      <c r="H49" s="845"/>
      <c r="I49" s="845"/>
      <c r="J49" s="845"/>
      <c r="K49" s="846"/>
    </row>
    <row r="50" spans="1:11" s="63" customFormat="1" ht="38.25" customHeight="1">
      <c r="A50" s="273"/>
      <c r="B50" s="58"/>
      <c r="C50" s="853" t="str">
        <f>Translations!$B$336</f>
        <v>Pareigybė ar padalinys, atsakingas už procedūrą ir visus gautus duomenis</v>
      </c>
      <c r="D50" s="854"/>
      <c r="E50" s="754"/>
      <c r="F50" s="755"/>
      <c r="G50" s="755"/>
      <c r="H50" s="755"/>
      <c r="I50" s="755"/>
      <c r="J50" s="755"/>
      <c r="K50" s="758"/>
    </row>
    <row r="51" spans="1:11" s="63" customFormat="1" ht="25.5" customHeight="1">
      <c r="A51" s="273"/>
      <c r="B51" s="58"/>
      <c r="C51" s="853" t="str">
        <f>Translations!$B$199</f>
        <v>Vieta, kurioje laikomi įrašai</v>
      </c>
      <c r="D51" s="854"/>
      <c r="E51" s="754"/>
      <c r="F51" s="755"/>
      <c r="G51" s="755"/>
      <c r="H51" s="755"/>
      <c r="I51" s="755"/>
      <c r="J51" s="755"/>
      <c r="K51" s="758"/>
    </row>
    <row r="52" spans="1:11" s="63" customFormat="1" ht="25.5" customHeight="1">
      <c r="A52" s="273"/>
      <c r="B52" s="58"/>
      <c r="C52" s="853" t="str">
        <f>Translations!$B$337</f>
        <v>Naudojamos IT sistemos pavadinimas (jei taikoma)</v>
      </c>
      <c r="D52" s="854"/>
      <c r="E52" s="754"/>
      <c r="F52" s="755"/>
      <c r="G52" s="755"/>
      <c r="H52" s="755"/>
      <c r="I52" s="755"/>
      <c r="J52" s="755"/>
      <c r="K52" s="758"/>
    </row>
    <row r="53" spans="1:11" s="63" customFormat="1" ht="38.25" customHeight="1">
      <c r="A53" s="273"/>
      <c r="B53" s="58"/>
      <c r="C53" s="853" t="str">
        <f>Translations!$B$338</f>
        <v>EN arba kitų naudojamų standartų sąrašas (jei taikoma) </v>
      </c>
      <c r="D53" s="854"/>
      <c r="E53" s="754"/>
      <c r="F53" s="755"/>
      <c r="G53" s="755"/>
      <c r="H53" s="755"/>
      <c r="I53" s="755"/>
      <c r="J53" s="755"/>
      <c r="K53" s="758"/>
    </row>
    <row r="54" spans="1:11" s="63" customFormat="1" ht="25.5" customHeight="1">
      <c r="A54" s="273"/>
      <c r="B54" s="58"/>
      <c r="C54" s="853" t="str">
        <f>Translations!$B$339</f>
        <v>Pirminių duomenų šaltinių sąrašas </v>
      </c>
      <c r="D54" s="855"/>
      <c r="E54" s="754"/>
      <c r="F54" s="755"/>
      <c r="G54" s="755"/>
      <c r="H54" s="755"/>
      <c r="I54" s="755"/>
      <c r="J54" s="755"/>
      <c r="K54" s="758"/>
    </row>
    <row r="55" spans="1:11" s="63" customFormat="1" ht="25.5" customHeight="1">
      <c r="A55" s="273"/>
      <c r="B55" s="58"/>
      <c r="C55" s="847" t="str">
        <f>Translations!$B$340</f>
        <v>Apdorojimo etapų kiekvienos konkrečios duomenų srauto veiklos atveju aprašymas </v>
      </c>
      <c r="D55" s="848"/>
      <c r="E55" s="833"/>
      <c r="F55" s="834"/>
      <c r="G55" s="834"/>
      <c r="H55" s="834"/>
      <c r="I55" s="834"/>
      <c r="J55" s="834"/>
      <c r="K55" s="835"/>
    </row>
    <row r="56" spans="1:11" s="63" customFormat="1" ht="25.5" customHeight="1">
      <c r="A56" s="273"/>
      <c r="B56" s="58"/>
      <c r="C56" s="849"/>
      <c r="D56" s="850"/>
      <c r="E56" s="836"/>
      <c r="F56" s="837"/>
      <c r="G56" s="837"/>
      <c r="H56" s="837"/>
      <c r="I56" s="837"/>
      <c r="J56" s="837"/>
      <c r="K56" s="838"/>
    </row>
    <row r="57" spans="1:11" s="63" customFormat="1" ht="25.5" customHeight="1">
      <c r="A57" s="273"/>
      <c r="B57" s="58"/>
      <c r="C57" s="849"/>
      <c r="D57" s="850"/>
      <c r="E57" s="836"/>
      <c r="F57" s="837"/>
      <c r="G57" s="837"/>
      <c r="H57" s="837"/>
      <c r="I57" s="837"/>
      <c r="J57" s="837"/>
      <c r="K57" s="838"/>
    </row>
    <row r="58" spans="1:11" s="63" customFormat="1" ht="25.5" customHeight="1">
      <c r="A58" s="273"/>
      <c r="B58" s="58"/>
      <c r="C58" s="851"/>
      <c r="D58" s="852"/>
      <c r="E58" s="844"/>
      <c r="F58" s="845"/>
      <c r="G58" s="845"/>
      <c r="H58" s="845"/>
      <c r="I58" s="845"/>
      <c r="J58" s="845"/>
      <c r="K58" s="846"/>
    </row>
    <row r="59" spans="2:11" ht="12.75">
      <c r="B59" s="153"/>
      <c r="C59" s="226"/>
      <c r="D59" s="226"/>
      <c r="E59" s="226"/>
      <c r="F59" s="221"/>
      <c r="G59" s="221"/>
      <c r="H59" s="221"/>
      <c r="I59" s="221"/>
      <c r="J59" s="221"/>
      <c r="K59" s="221"/>
    </row>
    <row r="60" spans="2:11" ht="42.75" customHeight="1">
      <c r="B60" s="211" t="s">
        <v>261</v>
      </c>
      <c r="C60" s="561" t="str">
        <f>Translations!$B$341</f>
        <v>Prašome prikabinti pavaizduotą duomenų srautą, naudojamą skaičiuojant metinius išmetamųjų ŠESD kiekius, įskaitant atsakomybę už kiekvienos rūšies duomenų gavimą ir laikymą. Prireikus prašome pateikti nuorodą į papildomą informaciją, pateikiamą su jūsų užpildytu planu.</v>
      </c>
      <c r="D60" s="561"/>
      <c r="E60" s="561"/>
      <c r="F60" s="561"/>
      <c r="G60" s="561"/>
      <c r="H60" s="561"/>
      <c r="I60" s="561"/>
      <c r="J60" s="561"/>
      <c r="K60" s="561"/>
    </row>
    <row r="61" spans="2:11" ht="12.75">
      <c r="B61" s="224"/>
      <c r="C61" s="681" t="str">
        <f>Translations!$B$283</f>
        <v>Toliau langelyje prašome pateikti nuorodą į failą ar dokumentą, kurį pridedate prie savo stebėsenos plano.</v>
      </c>
      <c r="D61" s="681"/>
      <c r="E61" s="681"/>
      <c r="F61" s="681"/>
      <c r="G61" s="681"/>
      <c r="H61" s="681"/>
      <c r="I61" s="681"/>
      <c r="J61" s="681"/>
      <c r="K61" s="681"/>
    </row>
    <row r="62" spans="2:7" ht="12.75">
      <c r="B62" s="224"/>
      <c r="C62" s="754"/>
      <c r="D62" s="755"/>
      <c r="E62" s="755"/>
      <c r="F62" s="755"/>
      <c r="G62" s="840"/>
    </row>
    <row r="63" spans="2:11" ht="12.75">
      <c r="B63" s="153"/>
      <c r="C63" s="226"/>
      <c r="D63" s="226"/>
      <c r="E63" s="226"/>
      <c r="F63" s="221"/>
      <c r="G63" s="221"/>
      <c r="H63" s="221"/>
      <c r="I63" s="221"/>
      <c r="J63" s="221"/>
      <c r="K63" s="221"/>
    </row>
    <row r="64" spans="2:12" ht="25.5" customHeight="1">
      <c r="B64" s="193" t="s">
        <v>299</v>
      </c>
      <c r="C64" s="770" t="str">
        <f>Translations!$B$286</f>
        <v>Į šią lentelę įrašykite informaciją apie tvarką, taikomą siekiant užtikrinti, kad būtų reguliariai palyginamas sąskaitose faktūrose nurodytas įpiltas kiekis ir orlaivyje esančios matavimo sistemos rodomas įpiltas kiekis.</v>
      </c>
      <c r="D64" s="573"/>
      <c r="E64" s="573"/>
      <c r="F64" s="573"/>
      <c r="G64" s="573"/>
      <c r="H64" s="573"/>
      <c r="I64" s="573"/>
      <c r="J64" s="573"/>
      <c r="K64" s="573"/>
      <c r="L64" s="205"/>
    </row>
    <row r="65" spans="2:12" ht="18" customHeight="1">
      <c r="B65" s="87"/>
      <c r="C65" s="777" t="str">
        <f>Translations!$B$287</f>
        <v>Jei nustatoma nukrypimų, turi būti imamasi korekcinių veiksmų pagal SAR 63 straipsnį.</v>
      </c>
      <c r="D65" s="764"/>
      <c r="E65" s="764"/>
      <c r="F65" s="764"/>
      <c r="G65" s="764"/>
      <c r="H65" s="764"/>
      <c r="I65" s="764"/>
      <c r="J65" s="764"/>
      <c r="K65" s="764"/>
      <c r="L65" s="80"/>
    </row>
    <row r="66" spans="2:12" ht="15" customHeight="1">
      <c r="B66" s="153"/>
      <c r="C66" s="745" t="str">
        <f>Translations!$B$194</f>
        <v>Procedūros pavadinimas</v>
      </c>
      <c r="D66" s="745"/>
      <c r="E66" s="754"/>
      <c r="F66" s="755"/>
      <c r="G66" s="755"/>
      <c r="H66" s="755"/>
      <c r="I66" s="755"/>
      <c r="J66" s="755"/>
      <c r="K66" s="758"/>
      <c r="L66" s="158"/>
    </row>
    <row r="67" spans="2:12" ht="15" customHeight="1">
      <c r="B67" s="153"/>
      <c r="C67" s="745" t="str">
        <f>Translations!$B$195</f>
        <v>Procedūros nuoroda</v>
      </c>
      <c r="D67" s="745"/>
      <c r="E67" s="754"/>
      <c r="F67" s="755"/>
      <c r="G67" s="755"/>
      <c r="H67" s="755"/>
      <c r="I67" s="755"/>
      <c r="J67" s="755"/>
      <c r="K67" s="758"/>
      <c r="L67" s="158"/>
    </row>
    <row r="68" spans="2:12" ht="15" customHeight="1">
      <c r="B68" s="153"/>
      <c r="C68" s="745" t="str">
        <f>Translations!$B$197</f>
        <v>Trumpas procedūros aprašymas</v>
      </c>
      <c r="D68" s="745"/>
      <c r="E68" s="754"/>
      <c r="F68" s="755"/>
      <c r="G68" s="755"/>
      <c r="H68" s="755"/>
      <c r="I68" s="755"/>
      <c r="J68" s="755"/>
      <c r="K68" s="758"/>
      <c r="L68" s="158"/>
    </row>
    <row r="69" spans="2:12" ht="25.5" customHeight="1">
      <c r="B69" s="153"/>
      <c r="C69" s="745" t="str">
        <f>Translations!$B$198</f>
        <v>Postas ar departamentas, atsakingas už duomenų tvarkymą</v>
      </c>
      <c r="D69" s="745"/>
      <c r="E69" s="754"/>
      <c r="F69" s="755"/>
      <c r="G69" s="755"/>
      <c r="H69" s="755"/>
      <c r="I69" s="755"/>
      <c r="J69" s="755"/>
      <c r="K69" s="758"/>
      <c r="L69" s="158"/>
    </row>
    <row r="70" spans="2:12" ht="25.5" customHeight="1">
      <c r="B70" s="153"/>
      <c r="C70" s="745" t="str">
        <f>Translations!$B$199</f>
        <v>Vieta, kurioje laikomi įrašai</v>
      </c>
      <c r="D70" s="745"/>
      <c r="E70" s="754"/>
      <c r="F70" s="755"/>
      <c r="G70" s="755"/>
      <c r="H70" s="755"/>
      <c r="I70" s="755"/>
      <c r="J70" s="755"/>
      <c r="K70" s="758"/>
      <c r="L70" s="158"/>
    </row>
    <row r="71" spans="2:12" ht="25.5" customHeight="1">
      <c r="B71" s="153"/>
      <c r="C71" s="745" t="str">
        <f>Translations!$B$233</f>
        <v>Naudojamos sistemos pavadinimas (kai taikytina)</v>
      </c>
      <c r="D71" s="745"/>
      <c r="E71" s="754"/>
      <c r="F71" s="755"/>
      <c r="G71" s="755"/>
      <c r="H71" s="755"/>
      <c r="I71" s="755"/>
      <c r="J71" s="755"/>
      <c r="K71" s="758"/>
      <c r="L71" s="158"/>
    </row>
    <row r="72" spans="2:6" ht="15" customHeight="1">
      <c r="B72" s="224"/>
      <c r="C72" s="218"/>
      <c r="D72" s="218"/>
      <c r="E72" s="218"/>
      <c r="F72" s="218"/>
    </row>
    <row r="73" spans="2:11" ht="15.75">
      <c r="B73" s="227">
        <v>14</v>
      </c>
      <c r="C73" s="228" t="str">
        <f>Translations!$B$342</f>
        <v>Kontrolė</v>
      </c>
      <c r="D73" s="228"/>
      <c r="E73" s="228"/>
      <c r="F73" s="228"/>
      <c r="G73" s="228"/>
      <c r="H73" s="228"/>
      <c r="I73" s="228"/>
      <c r="J73" s="228"/>
      <c r="K73" s="228"/>
    </row>
    <row r="74" spans="2:11" ht="12.75" customHeight="1">
      <c r="B74" s="224"/>
      <c r="C74" s="109"/>
      <c r="D74" s="109"/>
      <c r="E74" s="109"/>
      <c r="F74" s="109"/>
      <c r="G74" s="109"/>
      <c r="H74" s="109"/>
      <c r="I74" s="109"/>
      <c r="J74" s="109"/>
      <c r="K74" s="109"/>
    </row>
    <row r="75" spans="2:11" ht="12.75">
      <c r="B75" s="62" t="s">
        <v>258</v>
      </c>
      <c r="C75" s="564" t="str">
        <f>Translations!$B$343</f>
        <v>Išsamiai apibūdinkite procedūras, naudojamas siekiant įvertinti būdingą riziką ir kontrolės riziką.</v>
      </c>
      <c r="D75" s="628"/>
      <c r="E75" s="628"/>
      <c r="F75" s="628"/>
      <c r="G75" s="628"/>
      <c r="H75" s="628"/>
      <c r="I75" s="628"/>
      <c r="J75" s="628"/>
      <c r="K75" s="628"/>
    </row>
    <row r="76" spans="2:11" ht="28.5" customHeight="1">
      <c r="B76" s="153"/>
      <c r="C76" s="654" t="str">
        <f>Translations!$B$344</f>
        <v>Trumpame aprašyme turėtų būti nurodyta, kaip nustatant veiksmingą kontrolės sistemą įvertinama būdinga rizika („klaidos “) ir kontrolės rizika („apsirikimai“).</v>
      </c>
      <c r="D76" s="654"/>
      <c r="E76" s="654"/>
      <c r="F76" s="654"/>
      <c r="G76" s="654"/>
      <c r="H76" s="654"/>
      <c r="I76" s="654"/>
      <c r="J76" s="654"/>
      <c r="K76" s="654"/>
    </row>
    <row r="77" spans="2:11" ht="12.75">
      <c r="B77" s="153"/>
      <c r="C77" s="700" t="str">
        <f>Translations!$B$194</f>
        <v>Procedūros pavadinimas</v>
      </c>
      <c r="D77" s="701"/>
      <c r="E77" s="754"/>
      <c r="F77" s="755"/>
      <c r="G77" s="755"/>
      <c r="H77" s="755"/>
      <c r="I77" s="755"/>
      <c r="J77" s="755"/>
      <c r="K77" s="758"/>
    </row>
    <row r="78" spans="2:11" ht="12.75">
      <c r="B78" s="153"/>
      <c r="C78" s="700" t="str">
        <f>Translations!$B$195</f>
        <v>Procedūros nuoroda</v>
      </c>
      <c r="D78" s="701"/>
      <c r="E78" s="754"/>
      <c r="F78" s="755"/>
      <c r="G78" s="755"/>
      <c r="H78" s="755"/>
      <c r="I78" s="755"/>
      <c r="J78" s="755"/>
      <c r="K78" s="758"/>
    </row>
    <row r="79" spans="2:11" ht="54" customHeight="1">
      <c r="B79" s="153"/>
      <c r="C79" s="700" t="str">
        <f>Translations!$B$197</f>
        <v>Trumpas procedūros aprašymas</v>
      </c>
      <c r="D79" s="701"/>
      <c r="E79" s="754"/>
      <c r="F79" s="755"/>
      <c r="G79" s="755"/>
      <c r="H79" s="755"/>
      <c r="I79" s="755"/>
      <c r="J79" s="755"/>
      <c r="K79" s="758"/>
    </row>
    <row r="80" spans="2:11" ht="35.25" customHeight="1">
      <c r="B80" s="153"/>
      <c r="C80" s="700" t="str">
        <f>Translations!$B$198</f>
        <v>Postas ar departamentas, atsakingas už duomenų tvarkymą</v>
      </c>
      <c r="D80" s="701"/>
      <c r="E80" s="754"/>
      <c r="F80" s="755"/>
      <c r="G80" s="755"/>
      <c r="H80" s="755"/>
      <c r="I80" s="755"/>
      <c r="J80" s="755"/>
      <c r="K80" s="758"/>
    </row>
    <row r="81" spans="2:11" ht="25.5" customHeight="1">
      <c r="B81" s="153"/>
      <c r="C81" s="700" t="str">
        <f>Translations!$B$199</f>
        <v>Vieta, kurioje laikomi įrašai</v>
      </c>
      <c r="D81" s="701"/>
      <c r="E81" s="754"/>
      <c r="F81" s="755"/>
      <c r="G81" s="755"/>
      <c r="H81" s="755"/>
      <c r="I81" s="755"/>
      <c r="J81" s="755"/>
      <c r="K81" s="758"/>
    </row>
    <row r="82" spans="2:11" ht="27.75" customHeight="1">
      <c r="B82" s="153"/>
      <c r="C82" s="700" t="str">
        <f>Translations!$B$233</f>
        <v>Naudojamos sistemos pavadinimas (kai taikytina)</v>
      </c>
      <c r="D82" s="701"/>
      <c r="E82" s="841"/>
      <c r="F82" s="842"/>
      <c r="G82" s="842"/>
      <c r="H82" s="842"/>
      <c r="I82" s="842"/>
      <c r="J82" s="842"/>
      <c r="K82" s="843"/>
    </row>
    <row r="83" spans="2:11" ht="12.75">
      <c r="B83" s="153"/>
      <c r="C83" s="226"/>
      <c r="D83" s="226"/>
      <c r="E83" s="226"/>
      <c r="F83" s="221"/>
      <c r="G83" s="221"/>
      <c r="H83" s="221"/>
      <c r="I83" s="221"/>
      <c r="J83" s="221"/>
      <c r="K83" s="221"/>
    </row>
    <row r="84" spans="2:11" ht="29.25" customHeight="1">
      <c r="B84" s="62" t="s">
        <v>261</v>
      </c>
      <c r="C84" s="564" t="str">
        <f>Translations!$B$345</f>
        <v>Išsamiai apibūdinkite procedūras, naudojamas matavimo įrangos ir duomenų srauto veiklai naudojamų informacijos technologijų kokybei užtikrinti.</v>
      </c>
      <c r="D84" s="628"/>
      <c r="E84" s="628"/>
      <c r="F84" s="628"/>
      <c r="G84" s="628"/>
      <c r="H84" s="628"/>
      <c r="I84" s="628"/>
      <c r="J84" s="628"/>
      <c r="K84" s="628"/>
    </row>
    <row r="85" spans="2:11" ht="28.5" customHeight="1">
      <c r="B85" s="153"/>
      <c r="C85" s="654" t="str">
        <f>Translations!$B$346</f>
        <v>Trumpame aprašyme turėtų būti nurodyta, kaip kalibruojama arba reguliariai tikrinama atitinkama matavimo įranga ir kaip bandoma bei kontroliuojama informacijos technologijomis, įskaitant prieigos kontrolę, atsargines duomenų kopijas, duomenų atgavimą ir saugumą.</v>
      </c>
      <c r="D85" s="654"/>
      <c r="E85" s="654"/>
      <c r="F85" s="654"/>
      <c r="G85" s="654"/>
      <c r="H85" s="654"/>
      <c r="I85" s="654"/>
      <c r="J85" s="654"/>
      <c r="K85" s="654"/>
    </row>
    <row r="86" spans="2:11" ht="12.75">
      <c r="B86" s="153"/>
      <c r="C86" s="700" t="str">
        <f>Translations!$B$194</f>
        <v>Procedūros pavadinimas</v>
      </c>
      <c r="D86" s="701"/>
      <c r="E86" s="754"/>
      <c r="F86" s="755"/>
      <c r="G86" s="755"/>
      <c r="H86" s="755"/>
      <c r="I86" s="755"/>
      <c r="J86" s="755"/>
      <c r="K86" s="758"/>
    </row>
    <row r="87" spans="2:11" ht="12.75">
      <c r="B87" s="153"/>
      <c r="C87" s="700" t="str">
        <f>Translations!$B$195</f>
        <v>Procedūros nuoroda</v>
      </c>
      <c r="D87" s="701"/>
      <c r="E87" s="754"/>
      <c r="F87" s="755"/>
      <c r="G87" s="755"/>
      <c r="H87" s="755"/>
      <c r="I87" s="755"/>
      <c r="J87" s="755"/>
      <c r="K87" s="758"/>
    </row>
    <row r="88" spans="2:11" ht="54.75" customHeight="1">
      <c r="B88" s="153"/>
      <c r="C88" s="700" t="str">
        <f>Translations!$B$197</f>
        <v>Trumpas procedūros aprašymas</v>
      </c>
      <c r="D88" s="701"/>
      <c r="E88" s="754"/>
      <c r="F88" s="755"/>
      <c r="G88" s="755"/>
      <c r="H88" s="755"/>
      <c r="I88" s="755"/>
      <c r="J88" s="755"/>
      <c r="K88" s="758"/>
    </row>
    <row r="89" spans="2:11" ht="34.5" customHeight="1">
      <c r="B89" s="153"/>
      <c r="C89" s="700" t="str">
        <f>Translations!$B$198</f>
        <v>Postas ar departamentas, atsakingas už duomenų tvarkymą</v>
      </c>
      <c r="D89" s="701"/>
      <c r="E89" s="754"/>
      <c r="F89" s="755"/>
      <c r="G89" s="755"/>
      <c r="H89" s="755"/>
      <c r="I89" s="755"/>
      <c r="J89" s="755"/>
      <c r="K89" s="758"/>
    </row>
    <row r="90" spans="2:11" ht="25.5" customHeight="1">
      <c r="B90" s="153"/>
      <c r="C90" s="700" t="str">
        <f>Translations!$B$199</f>
        <v>Vieta, kurioje laikomi įrašai</v>
      </c>
      <c r="D90" s="701"/>
      <c r="E90" s="754"/>
      <c r="F90" s="755"/>
      <c r="G90" s="755"/>
      <c r="H90" s="755"/>
      <c r="I90" s="755"/>
      <c r="J90" s="755"/>
      <c r="K90" s="758"/>
    </row>
    <row r="91" spans="2:11" ht="25.5" customHeight="1">
      <c r="B91" s="153"/>
      <c r="C91" s="700" t="str">
        <f>Translations!$B$233</f>
        <v>Naudojamos sistemos pavadinimas (kai taikytina)</v>
      </c>
      <c r="D91" s="701"/>
      <c r="E91" s="841"/>
      <c r="F91" s="842"/>
      <c r="G91" s="842"/>
      <c r="H91" s="842"/>
      <c r="I91" s="842"/>
      <c r="J91" s="842"/>
      <c r="K91" s="843"/>
    </row>
    <row r="92" spans="2:11" ht="12.75" customHeight="1">
      <c r="B92" s="153"/>
      <c r="C92" s="226"/>
      <c r="D92" s="226"/>
      <c r="E92" s="226"/>
      <c r="F92" s="221"/>
      <c r="G92" s="221"/>
      <c r="H92" s="221"/>
      <c r="I92" s="221"/>
      <c r="J92" s="221"/>
      <c r="K92" s="221"/>
    </row>
    <row r="93" spans="2:11" ht="28.5" customHeight="1">
      <c r="B93" s="62" t="s">
        <v>299</v>
      </c>
      <c r="C93" s="564" t="str">
        <f>Translations!$B$347</f>
        <v>Išsamiai apibūdinkite procedūras, naudojamas siekiant užtikrinti duomenų reguliarias vidaus peržiūras ir patvirtinimą.</v>
      </c>
      <c r="D93" s="628"/>
      <c r="E93" s="628"/>
      <c r="F93" s="628"/>
      <c r="G93" s="628"/>
      <c r="H93" s="628"/>
      <c r="I93" s="628"/>
      <c r="J93" s="628"/>
      <c r="K93" s="628"/>
    </row>
    <row r="94" spans="2:11" ht="42" customHeight="1">
      <c r="B94" s="153"/>
      <c r="C94" s="654" t="str">
        <f>Translations!$B$348</f>
        <v>Trumpame aprašyme turėtų būti nurodyta, kad peržiūros ir patvirtinimo procesas apima patikrinimą, ar duomenys yra išsamūs, palyginimą su ankstesnių metų duomenimis, degalų suvartojimo ir pirkimo įrašų palyginimą, taip pat iš degalų tiekėjų gautų faktorių palyginimą su tarptautiniais pamatiniais faktoriais, jei taikoma, ir duomenų atmetimo kriterijus.</v>
      </c>
      <c r="D94" s="654"/>
      <c r="E94" s="654"/>
      <c r="F94" s="654"/>
      <c r="G94" s="654"/>
      <c r="H94" s="654"/>
      <c r="I94" s="654"/>
      <c r="J94" s="654"/>
      <c r="K94" s="654"/>
    </row>
    <row r="95" spans="2:11" ht="12.75">
      <c r="B95" s="153"/>
      <c r="C95" s="700" t="str">
        <f>Translations!$B$194</f>
        <v>Procedūros pavadinimas</v>
      </c>
      <c r="D95" s="701"/>
      <c r="E95" s="754"/>
      <c r="F95" s="755"/>
      <c r="G95" s="755"/>
      <c r="H95" s="755"/>
      <c r="I95" s="755"/>
      <c r="J95" s="755"/>
      <c r="K95" s="758"/>
    </row>
    <row r="96" spans="2:11" ht="12.75" customHeight="1">
      <c r="B96" s="153"/>
      <c r="C96" s="700" t="str">
        <f>Translations!$B$195</f>
        <v>Procedūros nuoroda</v>
      </c>
      <c r="D96" s="701"/>
      <c r="E96" s="754"/>
      <c r="F96" s="755"/>
      <c r="G96" s="755"/>
      <c r="H96" s="755"/>
      <c r="I96" s="755"/>
      <c r="J96" s="755"/>
      <c r="K96" s="758"/>
    </row>
    <row r="97" spans="2:11" ht="54" customHeight="1">
      <c r="B97" s="153"/>
      <c r="C97" s="700" t="str">
        <f>Translations!$B$197</f>
        <v>Trumpas procedūros aprašymas</v>
      </c>
      <c r="D97" s="701"/>
      <c r="E97" s="754"/>
      <c r="F97" s="755"/>
      <c r="G97" s="755"/>
      <c r="H97" s="755"/>
      <c r="I97" s="755"/>
      <c r="J97" s="755"/>
      <c r="K97" s="758"/>
    </row>
    <row r="98" spans="2:11" ht="33.75" customHeight="1">
      <c r="B98" s="153"/>
      <c r="C98" s="700" t="str">
        <f>Translations!$B$198</f>
        <v>Postas ar departamentas, atsakingas už duomenų tvarkymą</v>
      </c>
      <c r="D98" s="701"/>
      <c r="E98" s="754"/>
      <c r="F98" s="755"/>
      <c r="G98" s="755"/>
      <c r="H98" s="755"/>
      <c r="I98" s="755"/>
      <c r="J98" s="755"/>
      <c r="K98" s="758"/>
    </row>
    <row r="99" spans="2:11" ht="25.5" customHeight="1">
      <c r="B99" s="153"/>
      <c r="C99" s="700" t="str">
        <f>Translations!$B$199</f>
        <v>Vieta, kurioje laikomi įrašai</v>
      </c>
      <c r="D99" s="701"/>
      <c r="E99" s="754"/>
      <c r="F99" s="755"/>
      <c r="G99" s="755"/>
      <c r="H99" s="755"/>
      <c r="I99" s="755"/>
      <c r="J99" s="755"/>
      <c r="K99" s="758"/>
    </row>
    <row r="100" spans="2:11" ht="25.5" customHeight="1">
      <c r="B100" s="153"/>
      <c r="C100" s="700" t="str">
        <f>Translations!$B$233</f>
        <v>Naudojamos sistemos pavadinimas (kai taikytina)</v>
      </c>
      <c r="D100" s="701"/>
      <c r="E100" s="841"/>
      <c r="F100" s="842"/>
      <c r="G100" s="842"/>
      <c r="H100" s="842"/>
      <c r="I100" s="842"/>
      <c r="J100" s="842"/>
      <c r="K100" s="843"/>
    </row>
    <row r="101" spans="2:11" ht="12.75">
      <c r="B101" s="153"/>
      <c r="C101" s="226"/>
      <c r="D101" s="226"/>
      <c r="E101" s="226"/>
      <c r="F101" s="221"/>
      <c r="G101" s="221"/>
      <c r="H101" s="221"/>
      <c r="I101" s="221"/>
      <c r="J101" s="221"/>
      <c r="K101" s="221"/>
    </row>
    <row r="102" spans="2:11" ht="13.5" customHeight="1">
      <c r="B102" s="62" t="s">
        <v>263</v>
      </c>
      <c r="C102" s="564" t="str">
        <f>Translations!$B$349</f>
        <v>Išsamiai apibūdinkite taisymų ir korekcinių veiksmų taikymo procedūras.</v>
      </c>
      <c r="D102" s="628"/>
      <c r="E102" s="628"/>
      <c r="F102" s="628"/>
      <c r="G102" s="628"/>
      <c r="H102" s="628"/>
      <c r="I102" s="628"/>
      <c r="J102" s="628"/>
      <c r="K102" s="628"/>
    </row>
    <row r="103" spans="2:11" ht="34.5" customHeight="1">
      <c r="B103" s="153"/>
      <c r="C103" s="654" t="str">
        <f>Translations!$B$350</f>
        <v>Trumpame aprašyme turėtų būti nurodyta, kokių atitinkamų veiksmų imamasi nustačius, kad duomenų srauto veikla arba kontrolė yra neveiksminga. Procedūroje turėtų būti aprašyta, kaip įvertinamas rezultatų tinkamumas, kaip nustatoma ir pašalinama klaidos priežastis.</v>
      </c>
      <c r="D103" s="654"/>
      <c r="E103" s="654"/>
      <c r="F103" s="654"/>
      <c r="G103" s="654"/>
      <c r="H103" s="654"/>
      <c r="I103" s="654"/>
      <c r="J103" s="654"/>
      <c r="K103" s="654"/>
    </row>
    <row r="104" spans="2:11" ht="12.75">
      <c r="B104" s="153"/>
      <c r="C104" s="700" t="str">
        <f>Translations!$B$194</f>
        <v>Procedūros pavadinimas</v>
      </c>
      <c r="D104" s="701"/>
      <c r="E104" s="754"/>
      <c r="F104" s="755"/>
      <c r="G104" s="755"/>
      <c r="H104" s="755"/>
      <c r="I104" s="755"/>
      <c r="J104" s="755"/>
      <c r="K104" s="758"/>
    </row>
    <row r="105" spans="2:11" ht="12.75">
      <c r="B105" s="153"/>
      <c r="C105" s="700" t="str">
        <f>Translations!$B$195</f>
        <v>Procedūros nuoroda</v>
      </c>
      <c r="D105" s="701"/>
      <c r="E105" s="754"/>
      <c r="F105" s="755"/>
      <c r="G105" s="755"/>
      <c r="H105" s="755"/>
      <c r="I105" s="755"/>
      <c r="J105" s="755"/>
      <c r="K105" s="758"/>
    </row>
    <row r="106" spans="2:11" ht="54" customHeight="1">
      <c r="B106" s="153"/>
      <c r="C106" s="700" t="str">
        <f>Translations!$B$197</f>
        <v>Trumpas procedūros aprašymas</v>
      </c>
      <c r="D106" s="701"/>
      <c r="E106" s="754"/>
      <c r="F106" s="755"/>
      <c r="G106" s="755"/>
      <c r="H106" s="755"/>
      <c r="I106" s="755"/>
      <c r="J106" s="755"/>
      <c r="K106" s="758"/>
    </row>
    <row r="107" spans="2:11" ht="35.25" customHeight="1">
      <c r="B107" s="153"/>
      <c r="C107" s="700" t="str">
        <f>Translations!$B$198</f>
        <v>Postas ar departamentas, atsakingas už duomenų tvarkymą</v>
      </c>
      <c r="D107" s="701"/>
      <c r="E107" s="754"/>
      <c r="F107" s="755"/>
      <c r="G107" s="755"/>
      <c r="H107" s="755"/>
      <c r="I107" s="755"/>
      <c r="J107" s="755"/>
      <c r="K107" s="758"/>
    </row>
    <row r="108" spans="2:11" ht="25.5" customHeight="1">
      <c r="B108" s="153"/>
      <c r="C108" s="700" t="str">
        <f>Translations!$B$199</f>
        <v>Vieta, kurioje laikomi įrašai</v>
      </c>
      <c r="D108" s="701"/>
      <c r="E108" s="754"/>
      <c r="F108" s="755"/>
      <c r="G108" s="755"/>
      <c r="H108" s="755"/>
      <c r="I108" s="755"/>
      <c r="J108" s="755"/>
      <c r="K108" s="758"/>
    </row>
    <row r="109" spans="2:11" ht="25.5" customHeight="1">
      <c r="B109" s="153"/>
      <c r="C109" s="700" t="str">
        <f>Translations!$B$233</f>
        <v>Naudojamos sistemos pavadinimas (kai taikytina)</v>
      </c>
      <c r="D109" s="701"/>
      <c r="E109" s="841"/>
      <c r="F109" s="842"/>
      <c r="G109" s="842"/>
      <c r="H109" s="842"/>
      <c r="I109" s="842"/>
      <c r="J109" s="842"/>
      <c r="K109" s="843"/>
    </row>
    <row r="110" spans="2:11" ht="12.75">
      <c r="B110" s="153"/>
      <c r="C110" s="226"/>
      <c r="D110" s="226"/>
      <c r="E110" s="226"/>
      <c r="F110" s="221"/>
      <c r="G110" s="221"/>
      <c r="H110" s="221"/>
      <c r="I110" s="221"/>
      <c r="J110" s="221"/>
      <c r="K110" s="221"/>
    </row>
    <row r="111" spans="2:11" ht="13.5" customHeight="1">
      <c r="B111" s="62" t="s">
        <v>264</v>
      </c>
      <c r="C111" s="564" t="str">
        <f>Translations!$B$351</f>
        <v>Jei taikoma, išsamiai apibūdinkite procedūras, naudojamas kontroliuojant rangovų atliekamas užduotis.</v>
      </c>
      <c r="D111" s="628"/>
      <c r="E111" s="628"/>
      <c r="F111" s="628"/>
      <c r="G111" s="628"/>
      <c r="H111" s="628"/>
      <c r="I111" s="628"/>
      <c r="J111" s="628"/>
      <c r="K111" s="628"/>
    </row>
    <row r="112" spans="2:11" ht="28.5" customHeight="1">
      <c r="B112" s="153"/>
      <c r="C112" s="654" t="str">
        <f>Translations!$B$352</f>
        <v>Trumpame aprašyme turėtų būti nurodyta, kaip patikrinama rangovų atliekamų procesų duomenų srauto ir kontrolės veikla ir kaip tikrinama iš jų gautų duomenų kokybė.</v>
      </c>
      <c r="D112" s="654"/>
      <c r="E112" s="654"/>
      <c r="F112" s="654"/>
      <c r="G112" s="654"/>
      <c r="H112" s="654"/>
      <c r="I112" s="654"/>
      <c r="J112" s="654"/>
      <c r="K112" s="654"/>
    </row>
    <row r="113" spans="2:11" ht="12.75">
      <c r="B113" s="153"/>
      <c r="C113" s="700" t="str">
        <f>Translations!$B$194</f>
        <v>Procedūros pavadinimas</v>
      </c>
      <c r="D113" s="701"/>
      <c r="E113" s="754"/>
      <c r="F113" s="755"/>
      <c r="G113" s="755"/>
      <c r="H113" s="755"/>
      <c r="I113" s="755"/>
      <c r="J113" s="755"/>
      <c r="K113" s="758"/>
    </row>
    <row r="114" spans="2:11" ht="12.75">
      <c r="B114" s="153"/>
      <c r="C114" s="700" t="str">
        <f>Translations!$B$195</f>
        <v>Procedūros nuoroda</v>
      </c>
      <c r="D114" s="701"/>
      <c r="E114" s="754"/>
      <c r="F114" s="755"/>
      <c r="G114" s="755"/>
      <c r="H114" s="755"/>
      <c r="I114" s="755"/>
      <c r="J114" s="755"/>
      <c r="K114" s="758"/>
    </row>
    <row r="115" spans="2:11" ht="54" customHeight="1">
      <c r="B115" s="153"/>
      <c r="C115" s="700" t="str">
        <f>Translations!$B$197</f>
        <v>Trumpas procedūros aprašymas</v>
      </c>
      <c r="D115" s="701"/>
      <c r="E115" s="754"/>
      <c r="F115" s="755"/>
      <c r="G115" s="755"/>
      <c r="H115" s="755"/>
      <c r="I115" s="755"/>
      <c r="J115" s="755"/>
      <c r="K115" s="758"/>
    </row>
    <row r="116" spans="2:11" ht="34.5" customHeight="1">
      <c r="B116" s="153"/>
      <c r="C116" s="700" t="str">
        <f>Translations!$B$198</f>
        <v>Postas ar departamentas, atsakingas už duomenų tvarkymą</v>
      </c>
      <c r="D116" s="701"/>
      <c r="E116" s="754"/>
      <c r="F116" s="755"/>
      <c r="G116" s="755"/>
      <c r="H116" s="755"/>
      <c r="I116" s="755"/>
      <c r="J116" s="755"/>
      <c r="K116" s="758"/>
    </row>
    <row r="117" spans="2:11" ht="25.5" customHeight="1">
      <c r="B117" s="153"/>
      <c r="C117" s="700" t="str">
        <f>Translations!$B$199</f>
        <v>Vieta, kurioje laikomi įrašai</v>
      </c>
      <c r="D117" s="701"/>
      <c r="E117" s="754"/>
      <c r="F117" s="755"/>
      <c r="G117" s="755"/>
      <c r="H117" s="755"/>
      <c r="I117" s="755"/>
      <c r="J117" s="755"/>
      <c r="K117" s="758"/>
    </row>
    <row r="118" spans="2:11" ht="25.5" customHeight="1">
      <c r="B118" s="153"/>
      <c r="C118" s="700" t="str">
        <f>Translations!$B$233</f>
        <v>Naudojamos sistemos pavadinimas (kai taikytina)</v>
      </c>
      <c r="D118" s="701"/>
      <c r="E118" s="841"/>
      <c r="F118" s="842"/>
      <c r="G118" s="842"/>
      <c r="H118" s="842"/>
      <c r="I118" s="842"/>
      <c r="J118" s="842"/>
      <c r="K118" s="843"/>
    </row>
    <row r="119" spans="2:11" ht="12.75">
      <c r="B119" s="153"/>
      <c r="C119" s="226"/>
      <c r="D119" s="226"/>
      <c r="E119" s="226"/>
      <c r="F119" s="221"/>
      <c r="G119" s="221"/>
      <c r="H119" s="221"/>
      <c r="I119" s="221"/>
      <c r="J119" s="221"/>
      <c r="K119" s="221"/>
    </row>
    <row r="120" spans="2:11" ht="13.5" customHeight="1">
      <c r="B120" s="62" t="s">
        <v>259</v>
      </c>
      <c r="C120" s="564" t="str">
        <f>Translations!$B$353</f>
        <v>Išsamiai apibūdinkite įrašų ir dokumentų tvarkymo procedūras.</v>
      </c>
      <c r="D120" s="628"/>
      <c r="E120" s="628"/>
      <c r="F120" s="628"/>
      <c r="G120" s="628"/>
      <c r="H120" s="628"/>
      <c r="I120" s="628"/>
      <c r="J120" s="628"/>
      <c r="K120" s="628"/>
    </row>
    <row r="121" spans="2:11" ht="35.25" customHeight="1">
      <c r="B121" s="153"/>
      <c r="C121" s="654" t="str">
        <f>Translations!$B$354</f>
        <v>Trumpame aprašyme turėtų būti nurodytas dokumentų saugojimo procesas, visų pirma duomenų ir informacijos, nustatytų SAR IX priede, ir kaip duomenys laikomi, kad galėtų būti bet kada pateikti vertintojui ar kompetentingai institucijai, jiems paprašius.</v>
      </c>
      <c r="D121" s="654"/>
      <c r="E121" s="654"/>
      <c r="F121" s="654"/>
      <c r="G121" s="654"/>
      <c r="H121" s="654"/>
      <c r="I121" s="654"/>
      <c r="J121" s="654"/>
      <c r="K121" s="654"/>
    </row>
    <row r="122" spans="2:11" ht="12.75">
      <c r="B122" s="153"/>
      <c r="C122" s="700" t="str">
        <f>Translations!$B$194</f>
        <v>Procedūros pavadinimas</v>
      </c>
      <c r="D122" s="701"/>
      <c r="E122" s="754"/>
      <c r="F122" s="755"/>
      <c r="G122" s="755"/>
      <c r="H122" s="755"/>
      <c r="I122" s="755"/>
      <c r="J122" s="755"/>
      <c r="K122" s="758"/>
    </row>
    <row r="123" spans="2:11" ht="12.75">
      <c r="B123" s="153"/>
      <c r="C123" s="700" t="str">
        <f>Translations!$B$195</f>
        <v>Procedūros nuoroda</v>
      </c>
      <c r="D123" s="701"/>
      <c r="E123" s="754"/>
      <c r="F123" s="755"/>
      <c r="G123" s="755"/>
      <c r="H123" s="755"/>
      <c r="I123" s="755"/>
      <c r="J123" s="755"/>
      <c r="K123" s="758"/>
    </row>
    <row r="124" spans="2:11" ht="54" customHeight="1">
      <c r="B124" s="153"/>
      <c r="C124" s="700" t="str">
        <f>Translations!$B$197</f>
        <v>Trumpas procedūros aprašymas</v>
      </c>
      <c r="D124" s="701"/>
      <c r="E124" s="754"/>
      <c r="F124" s="755"/>
      <c r="G124" s="755"/>
      <c r="H124" s="755"/>
      <c r="I124" s="755"/>
      <c r="J124" s="755"/>
      <c r="K124" s="758"/>
    </row>
    <row r="125" spans="2:11" ht="34.5" customHeight="1">
      <c r="B125" s="153"/>
      <c r="C125" s="700" t="str">
        <f>Translations!$B$198</f>
        <v>Postas ar departamentas, atsakingas už duomenų tvarkymą</v>
      </c>
      <c r="D125" s="701"/>
      <c r="E125" s="754"/>
      <c r="F125" s="755"/>
      <c r="G125" s="755"/>
      <c r="H125" s="755"/>
      <c r="I125" s="755"/>
      <c r="J125" s="755"/>
      <c r="K125" s="758"/>
    </row>
    <row r="126" spans="2:11" ht="25.5" customHeight="1">
      <c r="B126" s="153"/>
      <c r="C126" s="700" t="str">
        <f>Translations!$B$199</f>
        <v>Vieta, kurioje laikomi įrašai</v>
      </c>
      <c r="D126" s="701"/>
      <c r="E126" s="754"/>
      <c r="F126" s="755"/>
      <c r="G126" s="755"/>
      <c r="H126" s="755"/>
      <c r="I126" s="755"/>
      <c r="J126" s="755"/>
      <c r="K126" s="758"/>
    </row>
    <row r="127" spans="2:11" ht="25.5" customHeight="1">
      <c r="B127" s="153"/>
      <c r="C127" s="700" t="str">
        <f>Translations!$B$233</f>
        <v>Naudojamos sistemos pavadinimas (kai taikytina)</v>
      </c>
      <c r="D127" s="701"/>
      <c r="E127" s="841"/>
      <c r="F127" s="842"/>
      <c r="G127" s="842"/>
      <c r="H127" s="842"/>
      <c r="I127" s="842"/>
      <c r="J127" s="842"/>
      <c r="K127" s="843"/>
    </row>
    <row r="128" spans="2:11" ht="12.75">
      <c r="B128" s="153"/>
      <c r="C128" s="226"/>
      <c r="D128" s="226"/>
      <c r="E128" s="226"/>
      <c r="F128" s="221"/>
      <c r="G128" s="221"/>
      <c r="H128" s="221"/>
      <c r="I128" s="221"/>
      <c r="J128" s="221"/>
      <c r="K128" s="221"/>
    </row>
    <row r="129" spans="2:11" ht="44.25" customHeight="1">
      <c r="B129" s="211" t="s">
        <v>567</v>
      </c>
      <c r="C129" s="561" t="str">
        <f>Translations!$B$355</f>
        <v>Pateikite rizikos vertinimo rezultatus, kurie patvirtintų, kad kontrolės veikla ir procedūros yra proporcingi nustatytai rizikai. (Pastaba. Taikoma tik orlaivių naudotojams, kurie nėra mažieji teršėjai, arba mažiesiems teršėjams, kurie neketina naudotis mažiesiems teršėjams skirta priemone)</v>
      </c>
      <c r="D129" s="561"/>
      <c r="E129" s="561"/>
      <c r="F129" s="561"/>
      <c r="G129" s="561"/>
      <c r="H129" s="561"/>
      <c r="I129" s="561"/>
      <c r="J129" s="561"/>
      <c r="K129" s="561"/>
    </row>
    <row r="130" spans="2:11" ht="13.5" customHeight="1">
      <c r="B130" s="224"/>
      <c r="C130" s="681" t="str">
        <f>Translations!$B$283</f>
        <v>Toliau langelyje prašome pateikti nuorodą į failą ar dokumentą, kurį pridedate prie savo stebėsenos plano.</v>
      </c>
      <c r="D130" s="681"/>
      <c r="E130" s="681"/>
      <c r="F130" s="681"/>
      <c r="G130" s="681"/>
      <c r="H130" s="681"/>
      <c r="I130" s="681"/>
      <c r="J130" s="681"/>
      <c r="K130" s="681"/>
    </row>
    <row r="131" spans="2:7" ht="12.75">
      <c r="B131" s="224"/>
      <c r="C131" s="814"/>
      <c r="D131" s="839"/>
      <c r="E131" s="839"/>
      <c r="F131" s="839"/>
      <c r="G131" s="813"/>
    </row>
    <row r="132" spans="2:6" ht="12.75" customHeight="1">
      <c r="B132" s="224"/>
      <c r="C132" s="218"/>
      <c r="D132" s="218"/>
      <c r="E132" s="218"/>
      <c r="F132" s="218"/>
    </row>
    <row r="133" spans="2:11" ht="20.25" customHeight="1">
      <c r="B133" s="62" t="s">
        <v>271</v>
      </c>
      <c r="C133" s="864" t="str">
        <f>Translations!$B$356</f>
        <v>Ar jūsų organizacija turi dokumentais pagrįstą kokybės valdymo sistemą? Pasirinkite tinkamiausią atsakymą.</v>
      </c>
      <c r="D133" s="864"/>
      <c r="E133" s="864"/>
      <c r="F133" s="864"/>
      <c r="G133" s="864"/>
      <c r="H133" s="864"/>
      <c r="I133" s="864"/>
      <c r="J133" s="864"/>
      <c r="K133" s="864"/>
    </row>
    <row r="134" spans="3:11" ht="12.75" customHeight="1">
      <c r="C134" s="814" t="s">
        <v>1599</v>
      </c>
      <c r="D134" s="839"/>
      <c r="E134" s="839"/>
      <c r="F134" s="839"/>
      <c r="G134" s="865"/>
      <c r="H134" s="230"/>
      <c r="I134" s="230"/>
      <c r="J134" s="230"/>
      <c r="K134" s="230"/>
    </row>
    <row r="135" spans="2:11" ht="12.75" customHeight="1">
      <c r="B135" s="62"/>
      <c r="C135" s="104"/>
      <c r="D135" s="231"/>
      <c r="E135" s="230"/>
      <c r="F135" s="230"/>
      <c r="G135" s="230"/>
      <c r="H135" s="230"/>
      <c r="I135" s="230"/>
      <c r="J135" s="230"/>
      <c r="K135" s="230"/>
    </row>
    <row r="136" spans="2:11" ht="31.5" customHeight="1">
      <c r="B136" s="211" t="s">
        <v>294</v>
      </c>
      <c r="C136" s="561" t="str">
        <f>Translations!$B$357</f>
        <v>Jeigu aplinkosaugos vadybos sistema yra sertifikuota akredituotos organizacijos ir sistema apima procedūras, susijusias su ES ATLPS stebėsena ir ataskaitų teikimu, nurodykite atitinkamą standartą, pvz., ISO14001, EMAS ir t. t.</v>
      </c>
      <c r="D136" s="561"/>
      <c r="E136" s="561"/>
      <c r="F136" s="561"/>
      <c r="G136" s="561"/>
      <c r="H136" s="561"/>
      <c r="I136" s="561"/>
      <c r="J136" s="561"/>
      <c r="K136" s="561"/>
    </row>
    <row r="137" spans="3:11" ht="12.75" customHeight="1">
      <c r="C137" s="814"/>
      <c r="D137" s="817"/>
      <c r="E137" s="817"/>
      <c r="F137" s="817"/>
      <c r="G137" s="813"/>
      <c r="H137" s="229"/>
      <c r="I137" s="229"/>
      <c r="J137" s="229"/>
      <c r="K137" s="229"/>
    </row>
    <row r="138" spans="2:5" ht="12.75" customHeight="1">
      <c r="B138" s="232"/>
      <c r="C138" s="104"/>
      <c r="D138" s="233"/>
      <c r="E138" s="233"/>
    </row>
    <row r="139" spans="1:11" s="80" customFormat="1" ht="12.75" customHeight="1">
      <c r="A139" s="273"/>
      <c r="B139" s="85"/>
      <c r="C139" s="218"/>
      <c r="D139" s="218"/>
      <c r="E139" s="218"/>
      <c r="F139" s="218"/>
      <c r="G139" s="218"/>
      <c r="H139" s="218"/>
      <c r="I139" s="218"/>
      <c r="J139" s="218"/>
      <c r="K139" s="218"/>
    </row>
    <row r="140" spans="2:11" ht="15.75">
      <c r="B140" s="222">
        <v>15</v>
      </c>
      <c r="C140" s="223" t="str">
        <f>Translations!$B$18</f>
        <v>Vartojamų sąvokų ir santrumpų sąrašas</v>
      </c>
      <c r="D140" s="234"/>
      <c r="E140" s="234"/>
      <c r="F140" s="234"/>
      <c r="G140" s="234"/>
      <c r="H140" s="234"/>
      <c r="I140" s="234"/>
      <c r="J140" s="234"/>
      <c r="K140" s="234"/>
    </row>
    <row r="141" spans="2:11" ht="12.75" customHeight="1">
      <c r="B141" s="224"/>
      <c r="C141" s="109"/>
      <c r="D141" s="109"/>
      <c r="E141" s="109"/>
      <c r="F141" s="109"/>
      <c r="G141" s="109"/>
      <c r="H141" s="109"/>
      <c r="I141" s="109"/>
      <c r="J141" s="109"/>
      <c r="K141" s="86"/>
    </row>
    <row r="142" spans="2:11" ht="12.75">
      <c r="B142" s="62" t="s">
        <v>258</v>
      </c>
      <c r="C142" s="866" t="str">
        <f>Translations!$B$358</f>
        <v>Prašome išvardyti visas santrumpas, akronimus ar apibrėžtis, kuriuos vartojote pildydami šį stebėsenos planą.</v>
      </c>
      <c r="D142" s="866"/>
      <c r="E142" s="866"/>
      <c r="F142" s="866"/>
      <c r="G142" s="866"/>
      <c r="H142" s="866"/>
      <c r="I142" s="866"/>
      <c r="J142" s="866"/>
      <c r="K142" s="866"/>
    </row>
    <row r="143" spans="2:11" ht="12.75">
      <c r="B143" s="224"/>
      <c r="C143" s="109"/>
      <c r="D143" s="109"/>
      <c r="E143" s="109"/>
      <c r="F143" s="109"/>
      <c r="G143" s="109"/>
      <c r="H143" s="109"/>
      <c r="I143" s="109"/>
      <c r="J143" s="109"/>
      <c r="K143" s="109"/>
    </row>
    <row r="144" spans="3:11" ht="12.75">
      <c r="C144" s="863" t="str">
        <f>Translations!$B$359</f>
        <v>Santrumpa</v>
      </c>
      <c r="D144" s="863"/>
      <c r="E144" s="863" t="str">
        <f>Translations!$B$360</f>
        <v>Apibrėžtis</v>
      </c>
      <c r="F144" s="863"/>
      <c r="G144" s="863"/>
      <c r="H144" s="863"/>
      <c r="I144" s="863"/>
      <c r="J144" s="863"/>
      <c r="K144" s="863"/>
    </row>
    <row r="145" spans="3:11" ht="12.75">
      <c r="C145" s="862"/>
      <c r="D145" s="862"/>
      <c r="E145" s="704"/>
      <c r="F145" s="704"/>
      <c r="G145" s="704"/>
      <c r="H145" s="704"/>
      <c r="I145" s="704"/>
      <c r="J145" s="704"/>
      <c r="K145" s="704"/>
    </row>
    <row r="146" spans="3:11" ht="12.75">
      <c r="C146" s="862"/>
      <c r="D146" s="862"/>
      <c r="E146" s="704"/>
      <c r="F146" s="704"/>
      <c r="G146" s="704"/>
      <c r="H146" s="704"/>
      <c r="I146" s="704"/>
      <c r="J146" s="704"/>
      <c r="K146" s="704"/>
    </row>
    <row r="147" spans="3:11" ht="12.75">
      <c r="C147" s="862"/>
      <c r="D147" s="862"/>
      <c r="E147" s="704"/>
      <c r="F147" s="704"/>
      <c r="G147" s="704"/>
      <c r="H147" s="704"/>
      <c r="I147" s="704"/>
      <c r="J147" s="704"/>
      <c r="K147" s="704"/>
    </row>
    <row r="148" spans="3:11" ht="12.75">
      <c r="C148" s="862"/>
      <c r="D148" s="862"/>
      <c r="E148" s="704"/>
      <c r="F148" s="704"/>
      <c r="G148" s="704"/>
      <c r="H148" s="704"/>
      <c r="I148" s="704"/>
      <c r="J148" s="704"/>
      <c r="K148" s="704"/>
    </row>
    <row r="149" spans="3:11" ht="12.75">
      <c r="C149" s="862"/>
      <c r="D149" s="862"/>
      <c r="E149" s="704"/>
      <c r="F149" s="704"/>
      <c r="G149" s="704"/>
      <c r="H149" s="704"/>
      <c r="I149" s="704"/>
      <c r="J149" s="704"/>
      <c r="K149" s="704"/>
    </row>
    <row r="150" spans="3:11" ht="12.75">
      <c r="C150" s="862"/>
      <c r="D150" s="862"/>
      <c r="E150" s="704"/>
      <c r="F150" s="704"/>
      <c r="G150" s="704"/>
      <c r="H150" s="704"/>
      <c r="I150" s="704"/>
      <c r="J150" s="704"/>
      <c r="K150" s="704"/>
    </row>
    <row r="151" spans="3:11" ht="12.75">
      <c r="C151" s="862"/>
      <c r="D151" s="862"/>
      <c r="E151" s="704"/>
      <c r="F151" s="704"/>
      <c r="G151" s="704"/>
      <c r="H151" s="704"/>
      <c r="I151" s="704"/>
      <c r="J151" s="704"/>
      <c r="K151" s="704"/>
    </row>
    <row r="152" spans="3:11" ht="12.75">
      <c r="C152" s="862"/>
      <c r="D152" s="862"/>
      <c r="E152" s="704"/>
      <c r="F152" s="704"/>
      <c r="G152" s="704"/>
      <c r="H152" s="704"/>
      <c r="I152" s="704"/>
      <c r="J152" s="704"/>
      <c r="K152" s="704"/>
    </row>
    <row r="153" spans="3:11" ht="12.75">
      <c r="C153" s="862"/>
      <c r="D153" s="862"/>
      <c r="E153" s="704"/>
      <c r="F153" s="704"/>
      <c r="G153" s="704"/>
      <c r="H153" s="704"/>
      <c r="I153" s="704"/>
      <c r="J153" s="704"/>
      <c r="K153" s="704"/>
    </row>
    <row r="154" spans="3:11" ht="12.75">
      <c r="C154" s="862"/>
      <c r="D154" s="862"/>
      <c r="E154" s="704"/>
      <c r="F154" s="704"/>
      <c r="G154" s="704"/>
      <c r="H154" s="704"/>
      <c r="I154" s="704"/>
      <c r="J154" s="704"/>
      <c r="K154" s="704"/>
    </row>
    <row r="155" spans="2:11" ht="12.75">
      <c r="B155" s="235"/>
      <c r="C155" s="236"/>
      <c r="D155" s="236"/>
      <c r="E155" s="236"/>
      <c r="F155" s="236"/>
      <c r="G155" s="236"/>
      <c r="H155" s="236"/>
      <c r="I155" s="236"/>
      <c r="J155" s="236"/>
      <c r="K155" s="236"/>
    </row>
    <row r="156" spans="2:11" ht="15.75">
      <c r="B156" s="222">
        <v>16</v>
      </c>
      <c r="C156" s="223" t="str">
        <f>Translations!$B$19</f>
        <v>Papildoma informacija</v>
      </c>
      <c r="D156" s="234"/>
      <c r="E156" s="234"/>
      <c r="F156" s="234"/>
      <c r="G156" s="234"/>
      <c r="H156" s="234"/>
      <c r="I156" s="234"/>
      <c r="J156" s="234"/>
      <c r="K156" s="234"/>
    </row>
    <row r="157" spans="2:11" ht="12.75">
      <c r="B157" s="224"/>
      <c r="C157" s="109"/>
      <c r="D157" s="109"/>
      <c r="E157" s="109"/>
      <c r="F157" s="109"/>
      <c r="G157" s="109"/>
      <c r="H157" s="109"/>
      <c r="I157" s="109"/>
      <c r="J157" s="109"/>
      <c r="K157" s="109"/>
    </row>
    <row r="158" spans="2:11" ht="41.25" customHeight="1">
      <c r="B158" s="62" t="s">
        <v>258</v>
      </c>
      <c r="C158" s="564" t="str">
        <f>Translations!$B$361</f>
        <v>Jei teikiate kokios nors kitos informacijos, į kurią norėtumėte, kad mes atkreiptume dėmesį nagrinėdami jūsų planą, parašykite apie tai mums čia. Jei įmanoma, prašome pateikti šią informaciją elektroniniu formatu. Galite pateikti informaciją programų „Microsoft Word“, „Excel“ ar „Adobe Acrobat“ formatu.</v>
      </c>
      <c r="D158" s="564"/>
      <c r="E158" s="564"/>
      <c r="F158" s="564"/>
      <c r="G158" s="564"/>
      <c r="H158" s="564"/>
      <c r="I158" s="564"/>
      <c r="J158" s="564"/>
      <c r="K158" s="564"/>
    </row>
    <row r="159" spans="2:11" ht="36" customHeight="1">
      <c r="B159" s="237"/>
      <c r="C159" s="678" t="str">
        <f>Translations!$B$362</f>
        <v>Patariame neteikti nesvarbios informacijos, nes dėl to gali sulėtėti patvirtinimas. Pateiktuose papildomuose dokumentuose turėtų būti pateiktos aiškios nuorodos į failo pavadinimą ar nuorodos numerį, kuriuos pateikite toliau. Prireikus pasiklauskite savo kompetentingos institucijos, ar bus priimtini ne pirmiau nurodyti, o kiti failų formatai.</v>
      </c>
      <c r="D159" s="678"/>
      <c r="E159" s="678"/>
      <c r="F159" s="678"/>
      <c r="G159" s="678"/>
      <c r="H159" s="678"/>
      <c r="I159" s="678"/>
      <c r="J159" s="678"/>
      <c r="K159" s="678"/>
    </row>
    <row r="160" spans="3:11" ht="24.75" customHeight="1">
      <c r="C160" s="678" t="str">
        <f>Translations!$B$363</f>
        <v>Toliau nurodykite failo pavadinimą (-us) (jei dokumentas elektroninio formato) arba dokumento nuorodos numerį (-ius) (jei teikiama popierinė kopija):</v>
      </c>
      <c r="D160" s="678"/>
      <c r="E160" s="678"/>
      <c r="F160" s="678"/>
      <c r="G160" s="678"/>
      <c r="H160" s="678"/>
      <c r="I160" s="678"/>
      <c r="J160" s="678"/>
      <c r="K160" s="678"/>
    </row>
    <row r="161" spans="3:11" ht="12.75">
      <c r="C161" s="867" t="str">
        <f>Translations!$B$364</f>
        <v>Failo pavadinimas / nuoroda</v>
      </c>
      <c r="D161" s="867"/>
      <c r="E161" s="867" t="str">
        <f>Translations!$B$365</f>
        <v>Dokumento aprašymas</v>
      </c>
      <c r="F161" s="867"/>
      <c r="G161" s="867"/>
      <c r="H161" s="867"/>
      <c r="I161" s="867"/>
      <c r="J161" s="867"/>
      <c r="K161" s="867"/>
    </row>
    <row r="162" spans="3:11" ht="12.75">
      <c r="C162" s="868"/>
      <c r="D162" s="868"/>
      <c r="E162" s="869"/>
      <c r="F162" s="869"/>
      <c r="G162" s="869"/>
      <c r="H162" s="869"/>
      <c r="I162" s="869"/>
      <c r="J162" s="869"/>
      <c r="K162" s="869"/>
    </row>
    <row r="163" spans="3:11" ht="12.75">
      <c r="C163" s="868"/>
      <c r="D163" s="868"/>
      <c r="E163" s="869"/>
      <c r="F163" s="869"/>
      <c r="G163" s="869"/>
      <c r="H163" s="869"/>
      <c r="I163" s="869"/>
      <c r="J163" s="869"/>
      <c r="K163" s="869"/>
    </row>
    <row r="164" spans="3:11" ht="12.75">
      <c r="C164" s="868"/>
      <c r="D164" s="868"/>
      <c r="E164" s="869"/>
      <c r="F164" s="869"/>
      <c r="G164" s="869"/>
      <c r="H164" s="869"/>
      <c r="I164" s="869"/>
      <c r="J164" s="869"/>
      <c r="K164" s="869"/>
    </row>
    <row r="165" spans="3:11" ht="12.75">
      <c r="C165" s="868"/>
      <c r="D165" s="868"/>
      <c r="E165" s="869"/>
      <c r="F165" s="869"/>
      <c r="G165" s="869"/>
      <c r="H165" s="869"/>
      <c r="I165" s="869"/>
      <c r="J165" s="869"/>
      <c r="K165" s="869"/>
    </row>
    <row r="166" spans="3:11" ht="12.75">
      <c r="C166" s="868"/>
      <c r="D166" s="868"/>
      <c r="E166" s="869"/>
      <c r="F166" s="869"/>
      <c r="G166" s="869"/>
      <c r="H166" s="869"/>
      <c r="I166" s="869"/>
      <c r="J166" s="869"/>
      <c r="K166" s="869"/>
    </row>
    <row r="167" spans="3:11" ht="12.75">
      <c r="C167" s="868"/>
      <c r="D167" s="868"/>
      <c r="E167" s="869"/>
      <c r="F167" s="869"/>
      <c r="G167" s="869"/>
      <c r="H167" s="869"/>
      <c r="I167" s="869"/>
      <c r="J167" s="869"/>
      <c r="K167" s="869"/>
    </row>
    <row r="168" spans="3:11" ht="12.75">
      <c r="C168" s="868"/>
      <c r="D168" s="868"/>
      <c r="E168" s="869"/>
      <c r="F168" s="869"/>
      <c r="G168" s="869"/>
      <c r="H168" s="869"/>
      <c r="I168" s="869"/>
      <c r="J168" s="869"/>
      <c r="K168" s="869"/>
    </row>
    <row r="169" spans="3:11" ht="12.75">
      <c r="C169" s="868"/>
      <c r="D169" s="868"/>
      <c r="E169" s="869"/>
      <c r="F169" s="869"/>
      <c r="G169" s="869"/>
      <c r="H169" s="869"/>
      <c r="I169" s="869"/>
      <c r="J169" s="869"/>
      <c r="K169" s="869"/>
    </row>
    <row r="171" spans="3:9" ht="12.75">
      <c r="C171" s="653" t="s">
        <v>2142</v>
      </c>
      <c r="D171" s="653"/>
      <c r="E171" s="653"/>
      <c r="F171" s="653"/>
      <c r="G171" s="653"/>
      <c r="H171" s="653"/>
      <c r="I171" s="653"/>
    </row>
  </sheetData>
  <sheetProtection sheet="1" objects="1" scenarios="1" formatCells="0" formatColumns="0" formatRows="0" insertColumns="0" insertRows="0"/>
  <mergeCells count="226">
    <mergeCell ref="C18:D18"/>
    <mergeCell ref="C13:D13"/>
    <mergeCell ref="E13:K13"/>
    <mergeCell ref="E14:K14"/>
    <mergeCell ref="E15:K15"/>
    <mergeCell ref="E16:K16"/>
    <mergeCell ref="E17:K17"/>
    <mergeCell ref="E18:K18"/>
    <mergeCell ref="C7:J7"/>
    <mergeCell ref="C14:D14"/>
    <mergeCell ref="C15:D15"/>
    <mergeCell ref="C16:D16"/>
    <mergeCell ref="C17:D17"/>
    <mergeCell ref="C78:D78"/>
    <mergeCell ref="E78:K78"/>
    <mergeCell ref="C76:K76"/>
    <mergeCell ref="E24:K24"/>
    <mergeCell ref="E22:K22"/>
    <mergeCell ref="C24:D24"/>
    <mergeCell ref="C32:D32"/>
    <mergeCell ref="E32:K32"/>
    <mergeCell ref="C26:D26"/>
    <mergeCell ref="C27:D27"/>
    <mergeCell ref="E26:K26"/>
    <mergeCell ref="E163:K163"/>
    <mergeCell ref="C169:D169"/>
    <mergeCell ref="E169:K169"/>
    <mergeCell ref="C167:D167"/>
    <mergeCell ref="E167:K167"/>
    <mergeCell ref="C168:D168"/>
    <mergeCell ref="E168:K168"/>
    <mergeCell ref="C166:D166"/>
    <mergeCell ref="C161:D161"/>
    <mergeCell ref="C164:D164"/>
    <mergeCell ref="E164:K164"/>
    <mergeCell ref="E161:K161"/>
    <mergeCell ref="E166:K166"/>
    <mergeCell ref="C162:D162"/>
    <mergeCell ref="E162:K162"/>
    <mergeCell ref="C165:D165"/>
    <mergeCell ref="E165:K165"/>
    <mergeCell ref="C163:D163"/>
    <mergeCell ref="C160:K160"/>
    <mergeCell ref="C133:K133"/>
    <mergeCell ref="C134:G134"/>
    <mergeCell ref="C144:D144"/>
    <mergeCell ref="C147:D147"/>
    <mergeCell ref="C142:K142"/>
    <mergeCell ref="E154:K154"/>
    <mergeCell ref="C158:K158"/>
    <mergeCell ref="C159:K159"/>
    <mergeCell ref="C154:D154"/>
    <mergeCell ref="C34:D34"/>
    <mergeCell ref="E34:K34"/>
    <mergeCell ref="C35:D35"/>
    <mergeCell ref="E35:K35"/>
    <mergeCell ref="C130:K130"/>
    <mergeCell ref="C60:K60"/>
    <mergeCell ref="C36:D36"/>
    <mergeCell ref="C81:D81"/>
    <mergeCell ref="E81:K81"/>
    <mergeCell ref="C82:D82"/>
    <mergeCell ref="C148:D148"/>
    <mergeCell ref="E148:K148"/>
    <mergeCell ref="E25:K25"/>
    <mergeCell ref="C29:K29"/>
    <mergeCell ref="E27:K27"/>
    <mergeCell ref="C25:D25"/>
    <mergeCell ref="E36:K36"/>
    <mergeCell ref="C40:K40"/>
    <mergeCell ref="C44:D44"/>
    <mergeCell ref="C61:K61"/>
    <mergeCell ref="E152:K152"/>
    <mergeCell ref="C149:D149"/>
    <mergeCell ref="E149:K149"/>
    <mergeCell ref="E144:K144"/>
    <mergeCell ref="C136:K136"/>
    <mergeCell ref="C145:D145"/>
    <mergeCell ref="E145:K145"/>
    <mergeCell ref="C146:D146"/>
    <mergeCell ref="E146:K146"/>
    <mergeCell ref="E147:K147"/>
    <mergeCell ref="C22:D22"/>
    <mergeCell ref="B2:K2"/>
    <mergeCell ref="C153:D153"/>
    <mergeCell ref="E153:K153"/>
    <mergeCell ref="C150:D150"/>
    <mergeCell ref="E150:K150"/>
    <mergeCell ref="C151:D151"/>
    <mergeCell ref="E151:K151"/>
    <mergeCell ref="C152:D152"/>
    <mergeCell ref="C10:K10"/>
    <mergeCell ref="C11:K11"/>
    <mergeCell ref="C12:K12"/>
    <mergeCell ref="C129:K129"/>
    <mergeCell ref="C23:D23"/>
    <mergeCell ref="C30:K30"/>
    <mergeCell ref="C31:D31"/>
    <mergeCell ref="E31:K31"/>
    <mergeCell ref="C75:K75"/>
    <mergeCell ref="C77:D77"/>
    <mergeCell ref="E77:K77"/>
    <mergeCell ref="C33:D33"/>
    <mergeCell ref="E33:K33"/>
    <mergeCell ref="C20:K20"/>
    <mergeCell ref="C21:K21"/>
    <mergeCell ref="E23:K23"/>
    <mergeCell ref="E82:K82"/>
    <mergeCell ref="C79:D79"/>
    <mergeCell ref="E79:K79"/>
    <mergeCell ref="C80:D80"/>
    <mergeCell ref="E80:K80"/>
    <mergeCell ref="C84:K84"/>
    <mergeCell ref="C86:D86"/>
    <mergeCell ref="E86:K86"/>
    <mergeCell ref="C87:D87"/>
    <mergeCell ref="E87:K87"/>
    <mergeCell ref="C85:K85"/>
    <mergeCell ref="C90:D90"/>
    <mergeCell ref="E90:K90"/>
    <mergeCell ref="C91:D91"/>
    <mergeCell ref="E91:K91"/>
    <mergeCell ref="C88:D88"/>
    <mergeCell ref="E88:K88"/>
    <mergeCell ref="C89:D89"/>
    <mergeCell ref="E89:K89"/>
    <mergeCell ref="C97:D97"/>
    <mergeCell ref="E97:K97"/>
    <mergeCell ref="C98:D98"/>
    <mergeCell ref="E98:K98"/>
    <mergeCell ref="C93:K93"/>
    <mergeCell ref="C95:D95"/>
    <mergeCell ref="E95:K95"/>
    <mergeCell ref="C96:D96"/>
    <mergeCell ref="E96:K96"/>
    <mergeCell ref="C94:K94"/>
    <mergeCell ref="C102:K102"/>
    <mergeCell ref="C104:D104"/>
    <mergeCell ref="E104:K104"/>
    <mergeCell ref="C103:K103"/>
    <mergeCell ref="C99:D99"/>
    <mergeCell ref="E99:K99"/>
    <mergeCell ref="C100:D100"/>
    <mergeCell ref="E100:K100"/>
    <mergeCell ref="C112:K112"/>
    <mergeCell ref="C107:D107"/>
    <mergeCell ref="E107:K107"/>
    <mergeCell ref="C108:D108"/>
    <mergeCell ref="E108:K108"/>
    <mergeCell ref="C105:D105"/>
    <mergeCell ref="E105:K105"/>
    <mergeCell ref="C106:D106"/>
    <mergeCell ref="E106:K106"/>
    <mergeCell ref="E117:K117"/>
    <mergeCell ref="C114:D114"/>
    <mergeCell ref="E114:K114"/>
    <mergeCell ref="C115:D115"/>
    <mergeCell ref="E115:K115"/>
    <mergeCell ref="C109:D109"/>
    <mergeCell ref="E109:K109"/>
    <mergeCell ref="C111:K111"/>
    <mergeCell ref="C113:D113"/>
    <mergeCell ref="E113:K113"/>
    <mergeCell ref="C45:D45"/>
    <mergeCell ref="C46:D46"/>
    <mergeCell ref="C47:D49"/>
    <mergeCell ref="E46:K46"/>
    <mergeCell ref="E47:K47"/>
    <mergeCell ref="E48:K48"/>
    <mergeCell ref="E49:K49"/>
    <mergeCell ref="C50:D50"/>
    <mergeCell ref="C51:D51"/>
    <mergeCell ref="C52:D52"/>
    <mergeCell ref="E50:K50"/>
    <mergeCell ref="E51:K51"/>
    <mergeCell ref="E52:K52"/>
    <mergeCell ref="C53:D53"/>
    <mergeCell ref="C54:D54"/>
    <mergeCell ref="E53:K53"/>
    <mergeCell ref="C125:D125"/>
    <mergeCell ref="E125:K125"/>
    <mergeCell ref="C126:D126"/>
    <mergeCell ref="E124:K124"/>
    <mergeCell ref="C118:D118"/>
    <mergeCell ref="E118:K118"/>
    <mergeCell ref="C120:K120"/>
    <mergeCell ref="C62:G62"/>
    <mergeCell ref="C127:D127"/>
    <mergeCell ref="E127:K127"/>
    <mergeCell ref="E123:K123"/>
    <mergeCell ref="C124:D124"/>
    <mergeCell ref="E58:K58"/>
    <mergeCell ref="E126:K126"/>
    <mergeCell ref="C123:D123"/>
    <mergeCell ref="C55:D58"/>
    <mergeCell ref="C122:D122"/>
    <mergeCell ref="C67:D67"/>
    <mergeCell ref="C131:G131"/>
    <mergeCell ref="E70:K70"/>
    <mergeCell ref="E71:K71"/>
    <mergeCell ref="C137:G137"/>
    <mergeCell ref="E122:K122"/>
    <mergeCell ref="C121:K121"/>
    <mergeCell ref="C116:D116"/>
    <mergeCell ref="E116:K116"/>
    <mergeCell ref="C117:D117"/>
    <mergeCell ref="E57:K57"/>
    <mergeCell ref="C71:D71"/>
    <mergeCell ref="E66:K66"/>
    <mergeCell ref="E67:K67"/>
    <mergeCell ref="E68:K68"/>
    <mergeCell ref="E69:K69"/>
    <mergeCell ref="C68:D68"/>
    <mergeCell ref="C69:D69"/>
    <mergeCell ref="C70:D70"/>
    <mergeCell ref="C66:D66"/>
    <mergeCell ref="C171:I171"/>
    <mergeCell ref="C64:K64"/>
    <mergeCell ref="C65:K65"/>
    <mergeCell ref="C41:K41"/>
    <mergeCell ref="C42:K42"/>
    <mergeCell ref="E44:K44"/>
    <mergeCell ref="E45:K45"/>
    <mergeCell ref="E54:K54"/>
    <mergeCell ref="E55:K55"/>
    <mergeCell ref="E56:K56"/>
  </mergeCells>
  <conditionalFormatting sqref="E31:E36 E22:E27 E113:E118 E77:E82 E86:E91 E95:E100 E104:E109 E122:E127 E60:E62">
    <cfRule type="expression" priority="7" dxfId="189" stopIfTrue="1">
      <formula>(CNTR_PrimaryMP=2)</formula>
    </cfRule>
  </conditionalFormatting>
  <conditionalFormatting sqref="E44:E58">
    <cfRule type="expression" priority="6" dxfId="189" stopIfTrue="1">
      <formula>(CNTR_PrimaryMP=2)</formula>
    </cfRule>
  </conditionalFormatting>
  <conditionalFormatting sqref="B6:K6 B8:K8 B7:C7 K7">
    <cfRule type="expression" priority="3" dxfId="0" stopIfTrue="1">
      <formula>CONTR_CORSIAapplied=FALSE</formula>
    </cfRule>
  </conditionalFormatting>
  <dataValidations count="1">
    <dataValidation type="list" allowBlank="1" showInputMessage="1" showErrorMessage="1" sqref="C134:G134">
      <formula1>ManSys</formula1>
    </dataValidation>
  </dataValidations>
  <hyperlinks>
    <hyperlink ref="C171:H171" location="Management!C10" display="&lt;&lt;&lt; Click here to proceed to section 11 &quot;Management Systems&quot; &gt;&gt;&gt;"/>
    <hyperlink ref="C171:I171" location="JUMP_17_MSspecific" display="&lt;&lt;&lt; Click here to proceed to section 17 &quot;MS specific content&quot; &gt;&gt;&gt;"/>
  </hyperlinks>
  <printOptions/>
  <pageMargins left="0.7874015748031497" right="0.7874015748031497" top="0.7874015748031497" bottom="0.7874015748031497" header="0.3937007874015748" footer="0.3937007874015748"/>
  <pageSetup fitToHeight="6" fitToWidth="1" horizontalDpi="600" verticalDpi="600" orientation="portrait" paperSize="9" scale="78" r:id="rId1"/>
  <headerFooter alignWithMargins="0">
    <oddHeader>&amp;L&amp;F, &amp;A&amp;R&amp;D, &amp;T</oddHeader>
    <oddFooter>&amp;C&amp;P / &amp;N</oddFooter>
  </headerFooter>
  <rowBreaks count="3" manualBreakCount="3">
    <brk id="37" min="1" max="10" man="1"/>
    <brk id="92" min="1" max="10" man="1"/>
    <brk id="139"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J32"/>
  <sheetViews>
    <sheetView showGridLines="0" zoomScaleSheetLayoutView="100" zoomScalePageLayoutView="0" workbookViewId="0" topLeftCell="A1">
      <selection activeCell="A1" sqref="A1"/>
    </sheetView>
  </sheetViews>
  <sheetFormatPr defaultColWidth="11.421875" defaultRowHeight="12.75"/>
  <cols>
    <col min="1" max="1" width="3.140625" style="23" customWidth="1"/>
    <col min="2" max="2" width="4.140625" style="23" customWidth="1"/>
    <col min="3" max="3" width="11.28125" style="23" customWidth="1"/>
    <col min="4" max="4" width="10.8515625" style="23" customWidth="1"/>
    <col min="5" max="6" width="13.57421875" style="23" customWidth="1"/>
    <col min="7" max="7" width="10.421875" style="23" customWidth="1"/>
    <col min="8" max="8" width="11.140625" style="23" customWidth="1"/>
    <col min="9" max="10" width="13.57421875" style="23" customWidth="1"/>
    <col min="11" max="16384" width="11.421875" style="23" customWidth="1"/>
  </cols>
  <sheetData>
    <row r="1" spans="2:6" ht="12.75">
      <c r="B1" s="96"/>
      <c r="C1" s="66"/>
      <c r="D1" s="66"/>
      <c r="E1" s="97"/>
      <c r="F1" s="97"/>
    </row>
    <row r="2" spans="2:10" ht="18">
      <c r="B2" s="556" t="str">
        <f>Translations!$B$20</f>
        <v>Kita valstybei narei būdinga informacija</v>
      </c>
      <c r="C2" s="556"/>
      <c r="D2" s="556"/>
      <c r="E2" s="556"/>
      <c r="F2" s="556"/>
      <c r="G2" s="556"/>
      <c r="H2" s="556"/>
      <c r="I2" s="556"/>
      <c r="J2" s="556"/>
    </row>
    <row r="4" spans="2:10" ht="15.75">
      <c r="B4" s="100">
        <v>17</v>
      </c>
      <c r="C4" s="101" t="str">
        <f>Translations!$B$366</f>
        <v>Pastabos</v>
      </c>
      <c r="D4" s="101"/>
      <c r="E4" s="101"/>
      <c r="F4" s="101"/>
      <c r="G4" s="101"/>
      <c r="H4" s="101"/>
      <c r="I4" s="101"/>
      <c r="J4" s="101"/>
    </row>
    <row r="6" ht="12.75">
      <c r="B6" s="182" t="str">
        <f>Translations!$B$367</f>
        <v>Vieta kitoms pastaboms</v>
      </c>
    </row>
    <row r="7" spans="2:10" ht="12.75">
      <c r="B7" s="19"/>
      <c r="C7" s="18"/>
      <c r="D7" s="18"/>
      <c r="E7" s="18"/>
      <c r="F7" s="18"/>
      <c r="G7" s="18"/>
      <c r="H7" s="18"/>
      <c r="I7" s="18"/>
      <c r="J7" s="17"/>
    </row>
    <row r="8" spans="1:10" ht="15.75">
      <c r="A8" s="137"/>
      <c r="B8" s="16"/>
      <c r="C8" s="15"/>
      <c r="D8" s="15"/>
      <c r="E8" s="15"/>
      <c r="F8" s="15"/>
      <c r="G8" s="15"/>
      <c r="H8" s="15"/>
      <c r="I8" s="15"/>
      <c r="J8" s="14"/>
    </row>
    <row r="9" spans="2:10" ht="12.75">
      <c r="B9" s="16"/>
      <c r="C9" s="15"/>
      <c r="D9" s="15"/>
      <c r="E9" s="15"/>
      <c r="F9" s="15"/>
      <c r="G9" s="15"/>
      <c r="H9" s="15"/>
      <c r="I9" s="15"/>
      <c r="J9" s="14"/>
    </row>
    <row r="10" spans="2:10" ht="12.75">
      <c r="B10" s="16"/>
      <c r="C10" s="15"/>
      <c r="D10" s="15"/>
      <c r="E10" s="15"/>
      <c r="F10" s="15"/>
      <c r="G10" s="15"/>
      <c r="H10" s="15"/>
      <c r="I10" s="15"/>
      <c r="J10" s="14"/>
    </row>
    <row r="11" spans="2:10" ht="12.75">
      <c r="B11" s="16"/>
      <c r="C11" s="15"/>
      <c r="D11" s="15"/>
      <c r="E11" s="15"/>
      <c r="F11" s="15"/>
      <c r="G11" s="15"/>
      <c r="H11" s="15"/>
      <c r="I11" s="15"/>
      <c r="J11" s="14"/>
    </row>
    <row r="12" spans="2:10" ht="12.75">
      <c r="B12" s="16"/>
      <c r="C12" s="15"/>
      <c r="D12" s="15"/>
      <c r="E12" s="15"/>
      <c r="F12" s="15"/>
      <c r="G12" s="15"/>
      <c r="H12" s="15"/>
      <c r="I12" s="15"/>
      <c r="J12" s="14"/>
    </row>
    <row r="13" spans="2:10" ht="12.75">
      <c r="B13" s="16"/>
      <c r="C13" s="15"/>
      <c r="D13" s="15"/>
      <c r="E13" s="15"/>
      <c r="F13" s="15"/>
      <c r="G13" s="15"/>
      <c r="H13" s="15"/>
      <c r="I13" s="15"/>
      <c r="J13" s="14"/>
    </row>
    <row r="14" spans="2:10" ht="12.75">
      <c r="B14" s="16"/>
      <c r="C14" s="15"/>
      <c r="D14" s="15"/>
      <c r="E14" s="15"/>
      <c r="F14" s="15"/>
      <c r="G14" s="15"/>
      <c r="H14" s="15"/>
      <c r="I14" s="15"/>
      <c r="J14" s="14"/>
    </row>
    <row r="15" spans="2:10" ht="12.75">
      <c r="B15" s="16"/>
      <c r="C15" s="15"/>
      <c r="D15" s="15"/>
      <c r="E15" s="15"/>
      <c r="F15" s="15"/>
      <c r="G15" s="15"/>
      <c r="H15" s="15"/>
      <c r="I15" s="15"/>
      <c r="J15" s="14"/>
    </row>
    <row r="16" spans="2:10" ht="12.75">
      <c r="B16" s="16"/>
      <c r="C16" s="15"/>
      <c r="D16" s="15"/>
      <c r="E16" s="15"/>
      <c r="F16" s="15"/>
      <c r="G16" s="15"/>
      <c r="H16" s="15"/>
      <c r="I16" s="15"/>
      <c r="J16" s="14"/>
    </row>
    <row r="17" spans="2:10" ht="12.75">
      <c r="B17" s="16"/>
      <c r="C17" s="15"/>
      <c r="D17" s="15"/>
      <c r="E17" s="15"/>
      <c r="F17" s="15"/>
      <c r="G17" s="15"/>
      <c r="H17" s="15"/>
      <c r="I17" s="15"/>
      <c r="J17" s="14"/>
    </row>
    <row r="18" spans="2:10" ht="12.75">
      <c r="B18" s="16"/>
      <c r="C18" s="15"/>
      <c r="D18" s="15"/>
      <c r="E18" s="15"/>
      <c r="F18" s="15"/>
      <c r="G18" s="15"/>
      <c r="H18" s="15"/>
      <c r="I18" s="15"/>
      <c r="J18" s="14"/>
    </row>
    <row r="19" spans="2:10" ht="12.75">
      <c r="B19" s="16"/>
      <c r="C19" s="15"/>
      <c r="D19" s="15"/>
      <c r="E19" s="15"/>
      <c r="F19" s="15"/>
      <c r="G19" s="15"/>
      <c r="H19" s="15"/>
      <c r="I19" s="15"/>
      <c r="J19" s="14"/>
    </row>
    <row r="20" spans="2:10" ht="12.75">
      <c r="B20" s="16"/>
      <c r="C20" s="15"/>
      <c r="D20" s="15"/>
      <c r="E20" s="15"/>
      <c r="F20" s="15"/>
      <c r="G20" s="15"/>
      <c r="H20" s="15"/>
      <c r="I20" s="15"/>
      <c r="J20" s="14"/>
    </row>
    <row r="21" spans="2:10" ht="12.75">
      <c r="B21" s="16"/>
      <c r="C21" s="15"/>
      <c r="D21" s="15"/>
      <c r="E21" s="15"/>
      <c r="F21" s="15"/>
      <c r="G21" s="15"/>
      <c r="H21" s="15"/>
      <c r="I21" s="15"/>
      <c r="J21" s="14"/>
    </row>
    <row r="22" spans="2:10" ht="12.75">
      <c r="B22" s="16"/>
      <c r="C22" s="15"/>
      <c r="D22" s="15"/>
      <c r="E22" s="15"/>
      <c r="F22" s="15"/>
      <c r="G22" s="15"/>
      <c r="H22" s="15"/>
      <c r="I22" s="15"/>
      <c r="J22" s="14"/>
    </row>
    <row r="23" spans="2:10" ht="12.75">
      <c r="B23" s="16"/>
      <c r="C23" s="15"/>
      <c r="D23" s="15"/>
      <c r="E23" s="15"/>
      <c r="F23" s="15"/>
      <c r="G23" s="15"/>
      <c r="H23" s="15"/>
      <c r="I23" s="15"/>
      <c r="J23" s="14"/>
    </row>
    <row r="24" spans="2:10" ht="12.75">
      <c r="B24" s="16"/>
      <c r="C24" s="15"/>
      <c r="D24" s="15"/>
      <c r="E24" s="15"/>
      <c r="F24" s="15"/>
      <c r="G24" s="15"/>
      <c r="H24" s="15"/>
      <c r="I24" s="15"/>
      <c r="J24" s="14"/>
    </row>
    <row r="25" spans="2:10" ht="12.75">
      <c r="B25" s="16"/>
      <c r="C25" s="15"/>
      <c r="D25" s="15"/>
      <c r="E25" s="15"/>
      <c r="F25" s="15"/>
      <c r="G25" s="15"/>
      <c r="H25" s="15"/>
      <c r="I25" s="15"/>
      <c r="J25" s="14"/>
    </row>
    <row r="26" spans="2:10" ht="12.75">
      <c r="B26" s="16"/>
      <c r="C26" s="15"/>
      <c r="D26" s="15"/>
      <c r="E26" s="15"/>
      <c r="F26" s="15"/>
      <c r="G26" s="15"/>
      <c r="H26" s="15"/>
      <c r="I26" s="15"/>
      <c r="J26" s="14"/>
    </row>
    <row r="27" spans="2:10" ht="12.75">
      <c r="B27" s="16"/>
      <c r="C27" s="15"/>
      <c r="D27" s="15"/>
      <c r="E27" s="15"/>
      <c r="F27" s="15"/>
      <c r="G27" s="15"/>
      <c r="H27" s="15"/>
      <c r="I27" s="15"/>
      <c r="J27" s="14"/>
    </row>
    <row r="28" spans="2:10" ht="12.75">
      <c r="B28" s="16"/>
      <c r="C28" s="15"/>
      <c r="D28" s="15"/>
      <c r="E28" s="15"/>
      <c r="F28" s="15"/>
      <c r="G28" s="15"/>
      <c r="H28" s="15"/>
      <c r="I28" s="15"/>
      <c r="J28" s="14"/>
    </row>
    <row r="29" spans="2:10" ht="12.75">
      <c r="B29" s="16"/>
      <c r="C29" s="15"/>
      <c r="D29" s="15"/>
      <c r="E29" s="15"/>
      <c r="F29" s="15"/>
      <c r="G29" s="15"/>
      <c r="H29" s="15"/>
      <c r="I29" s="15"/>
      <c r="J29" s="14"/>
    </row>
    <row r="30" spans="2:10" ht="12.75">
      <c r="B30" s="16"/>
      <c r="C30" s="15"/>
      <c r="D30" s="15"/>
      <c r="E30" s="15"/>
      <c r="F30" s="15"/>
      <c r="G30" s="15"/>
      <c r="H30" s="15"/>
      <c r="I30" s="15"/>
      <c r="J30" s="14"/>
    </row>
    <row r="31" spans="2:10" ht="12.75">
      <c r="B31" s="16"/>
      <c r="C31" s="15"/>
      <c r="D31" s="15"/>
      <c r="E31" s="15"/>
      <c r="F31" s="15"/>
      <c r="G31" s="15"/>
      <c r="H31" s="15"/>
      <c r="I31" s="15"/>
      <c r="J31" s="14"/>
    </row>
    <row r="32" spans="2:10" ht="12.75">
      <c r="B32" s="13"/>
      <c r="C32" s="12"/>
      <c r="D32" s="12"/>
      <c r="E32" s="12"/>
      <c r="F32" s="12"/>
      <c r="G32" s="12"/>
      <c r="H32" s="12"/>
      <c r="I32" s="12"/>
      <c r="J32" s="11"/>
    </row>
  </sheetData>
  <sheetProtection sheet="1" objects="1" scenarios="1" formatCells="0" formatColumns="0" formatRows="0" insertColumns="0" insertRows="0"/>
  <mergeCells count="1">
    <mergeCell ref="B2:J2"/>
  </mergeCells>
  <printOptions/>
  <pageMargins left="0.7874015748031497" right="0.7874015748031497" top="0.7874015748031497" bottom="0.7874015748031497" header="0.3937007874015748" footer="0.3937007874015748"/>
  <pageSetup fitToHeight="3" fitToWidth="1" horizontalDpi="600" verticalDpi="600" orientation="portrait" paperSize="9" scale="83" r:id="rId1"/>
  <headerFooter alignWithMargins="0">
    <oddHeader>&amp;L&amp;F, &amp;A&amp;R&amp;D, &amp;T</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Fallmann Hubert</dc:creator>
  <cp:keywords/>
  <dc:description>The template for Monitoring plans was developed by Umweltbundesamt on behalf of DG CLIMA. 
Authors: Christian Heller / Hubert Fallmann</dc:description>
  <cp:lastModifiedBy>Karolis Š</cp:lastModifiedBy>
  <cp:lastPrinted>2018-11-28T16:13:00Z</cp:lastPrinted>
  <dcterms:created xsi:type="dcterms:W3CDTF">2008-05-26T08:52:55Z</dcterms:created>
  <dcterms:modified xsi:type="dcterms:W3CDTF">2021-02-28T21:21:34Z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